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92" i="1" l="1"/>
  <c r="L92" i="1"/>
  <c r="K92" i="1"/>
  <c r="J92" i="1"/>
  <c r="I92" i="1"/>
  <c r="H92" i="1"/>
  <c r="G92" i="1"/>
  <c r="F92" i="1"/>
  <c r="E92" i="1"/>
  <c r="D92" i="1"/>
  <c r="C92" i="1"/>
  <c r="B92" i="1"/>
  <c r="N92" i="1" s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35" i="1" s="1"/>
  <c r="M19" i="1"/>
  <c r="M36" i="1" s="1"/>
  <c r="M93" i="1" s="1"/>
  <c r="L19" i="1"/>
  <c r="L36" i="1" s="1"/>
  <c r="K19" i="1"/>
  <c r="K36" i="1" s="1"/>
  <c r="J19" i="1"/>
  <c r="J36" i="1" s="1"/>
  <c r="I19" i="1"/>
  <c r="I36" i="1" s="1"/>
  <c r="H19" i="1"/>
  <c r="H36" i="1" s="1"/>
  <c r="G19" i="1"/>
  <c r="G36" i="1" s="1"/>
  <c r="F19" i="1"/>
  <c r="F36" i="1" s="1"/>
  <c r="E19" i="1"/>
  <c r="E36" i="1" s="1"/>
  <c r="D19" i="1"/>
  <c r="D36" i="1" s="1"/>
  <c r="C19" i="1"/>
  <c r="C36" i="1" s="1"/>
  <c r="B19" i="1"/>
  <c r="B36" i="1" s="1"/>
  <c r="B93" i="1" s="1"/>
  <c r="N18" i="1"/>
  <c r="N17" i="1"/>
  <c r="N16" i="1"/>
  <c r="N15" i="1"/>
  <c r="N14" i="1"/>
  <c r="N13" i="1"/>
  <c r="N12" i="1"/>
  <c r="N11" i="1"/>
  <c r="N10" i="1"/>
  <c r="N9" i="1"/>
  <c r="N8" i="1"/>
  <c r="N7" i="1"/>
  <c r="N19" i="1" s="1"/>
  <c r="N36" i="1" s="1"/>
  <c r="C93" i="1" l="1"/>
  <c r="D93" i="1" s="1"/>
  <c r="E93" i="1" s="1"/>
  <c r="F93" i="1" s="1"/>
  <c r="G93" i="1" s="1"/>
  <c r="H93" i="1" s="1"/>
  <c r="I93" i="1" s="1"/>
  <c r="J93" i="1" s="1"/>
  <c r="K93" i="1" s="1"/>
</calcChain>
</file>

<file path=xl/sharedStrings.xml><?xml version="1.0" encoding="utf-8"?>
<sst xmlns="http://schemas.openxmlformats.org/spreadsheetml/2006/main" count="101" uniqueCount="101">
  <si>
    <t xml:space="preserve">                                                                                                 Анализ финанансовой деятельности по ТСН "Енисей 8" </t>
  </si>
  <si>
    <t>за 2016 год.</t>
  </si>
  <si>
    <t>ОСТАТОК НА 01.01.2016 Г.</t>
  </si>
  <si>
    <t>ДОХОДЫ:</t>
  </si>
  <si>
    <t>Оплачено  за ЖКУ по статьям: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</si>
  <si>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</si>
  <si>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</si>
  <si>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</si>
  <si>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</si>
  <si>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</si>
  <si>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</si>
  <si>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</si>
  <si>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</si>
  <si>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</si>
  <si>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</si>
  <si>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</si>
  <si>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</si>
  <si>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</si>
  <si>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Содержание и обсл. Общедом.имущ.</t>
  </si>
  <si>
    <t>Отопление</t>
  </si>
  <si>
    <t>Горячая вода</t>
  </si>
  <si>
    <t>Холодная вода</t>
  </si>
  <si>
    <t>Водоотведение</t>
  </si>
  <si>
    <t>Вывоз мусора</t>
  </si>
  <si>
    <t>Текущий ремонт</t>
  </si>
  <si>
    <t>Обслуживание лифта</t>
  </si>
  <si>
    <t>Изменение оплаты с учетом пред.инд</t>
  </si>
  <si>
    <t>Управление МКД</t>
  </si>
  <si>
    <t xml:space="preserve">  в т.ч. Пени</t>
  </si>
  <si>
    <t>Итого  оплачено   за период</t>
  </si>
  <si>
    <t>Прочие поступления</t>
  </si>
  <si>
    <t>Хакасбанк</t>
  </si>
  <si>
    <t>Энергосбыт</t>
  </si>
  <si>
    <t>РТК "Сибирь"  - "Енисейнет"</t>
  </si>
  <si>
    <t>"Страж"</t>
  </si>
  <si>
    <t>ООО "ОптиксТел"</t>
  </si>
  <si>
    <t>Возмещение пособия</t>
  </si>
  <si>
    <t>Ростелеком</t>
  </si>
  <si>
    <t>Оплата по договору 11/47 -проч. услуги</t>
  </si>
  <si>
    <t>Услуги по отключению в/снабжения</t>
  </si>
  <si>
    <t>ЗАО "СибТрансТелеком"</t>
  </si>
  <si>
    <t>Пошлина</t>
  </si>
  <si>
    <t>Взыскано с Николаевой</t>
  </si>
  <si>
    <t>Закрытие счета</t>
  </si>
  <si>
    <t>Итого поступило за период</t>
  </si>
  <si>
    <t>ВСЕГО :</t>
  </si>
  <si>
    <t>РАСХОДЫ:</t>
  </si>
  <si>
    <t>Начислено и предъявлено 
поставщиками</t>
  </si>
  <si>
    <t>Енисейская ТГК- горячая вода;   т/энергия</t>
  </si>
  <si>
    <t>Горводоканал  -хол.водоснабжение;водоотведение</t>
  </si>
  <si>
    <t>ИП Ракова (мус)</t>
  </si>
  <si>
    <t>ООО"ЭкоСервис"(мус) - услуги по сбору ,трансп.размещ.тверд.коммун.отходов (ТКО)</t>
  </si>
  <si>
    <t>Фрегат-М- услуги по утилизации (захоронению) ТБО</t>
  </si>
  <si>
    <t>Лифтремонт -ТО лифтов</t>
  </si>
  <si>
    <t>Новые технологии</t>
  </si>
  <si>
    <t xml:space="preserve">  -обслуживание 1 сэлектр.подпись</t>
  </si>
  <si>
    <t>МОА "Кондор" - охрана</t>
  </si>
  <si>
    <t>за испытание  электр.перчаток</t>
  </si>
  <si>
    <t>Замена 3-х фазного  эл.счетчика</t>
  </si>
  <si>
    <t>ПАО"Ростелеком"   услуги связи,интернет</t>
  </si>
  <si>
    <t>ООО "Уютный дом" - услуга по аварийн. Обслуживанию</t>
  </si>
  <si>
    <t xml:space="preserve">  -услуги по ремонту системы хол.водоснабжения в подъездах 1-4</t>
  </si>
  <si>
    <t xml:space="preserve"> - замена  запорной арматуры на отопл.</t>
  </si>
  <si>
    <t xml:space="preserve">  -замена сборок на  стояках ХВС</t>
  </si>
  <si>
    <t xml:space="preserve"> - установка термометров и манометров</t>
  </si>
  <si>
    <t>установка балансировочных клапанов</t>
  </si>
  <si>
    <t xml:space="preserve"> -замена стояка на ХВС в перекрытиях</t>
  </si>
  <si>
    <t>ЗАО ИЦ Лифт-Сервис - техническое освидетельствов.эл.измер.на лифтах</t>
  </si>
  <si>
    <t>"Согласие"страх лифтов</t>
  </si>
  <si>
    <t>ООО "Аквасервис"</t>
  </si>
  <si>
    <t xml:space="preserve">  -проверка приборов учета тепл.энергии</t>
  </si>
  <si>
    <t>балансировочные клапана</t>
  </si>
  <si>
    <t xml:space="preserve">  - снятие архивных показаний приборов учета</t>
  </si>
  <si>
    <t>Оплата труда</t>
  </si>
  <si>
    <t xml:space="preserve">Заработная плата ,пособие по уходу за ребенком  </t>
  </si>
  <si>
    <t>Налоги</t>
  </si>
  <si>
    <t>Налог на доходы ФЛ</t>
  </si>
  <si>
    <t>Страхов.взносы по травматизму</t>
  </si>
  <si>
    <t>Взносы на страх.часть пенсии</t>
  </si>
  <si>
    <t>Налог по упращенной системе</t>
  </si>
  <si>
    <t>Недоимка по страх взносам</t>
  </si>
  <si>
    <t>Ремонтные работы</t>
  </si>
  <si>
    <t>ремонтные работы в подвле  за сантехнические товары</t>
  </si>
  <si>
    <t>.ремонт подъездов 1,2,3,5.</t>
  </si>
  <si>
    <t>ремонт козырьков и межпанельных швов, покраска скамеек</t>
  </si>
  <si>
    <t>заполнение сайта</t>
  </si>
  <si>
    <t>изгот. И установка двери в 1 подъезде</t>
  </si>
  <si>
    <t>промывка системы отопл.</t>
  </si>
  <si>
    <t>установка 3-х козырьков на 9 этаже и ремонт кровли</t>
  </si>
  <si>
    <t>замена почт.ящиков 1,2,3,5 подъезды</t>
  </si>
  <si>
    <t xml:space="preserve">  демонтаж и монтаж чугунных труб канализационной системы в 6 подъезде</t>
  </si>
  <si>
    <t>Услуги</t>
  </si>
  <si>
    <t xml:space="preserve">юрид. И  судебные расходы, госпошлины </t>
  </si>
  <si>
    <t xml:space="preserve">песок в песочницы на детскую площадку  </t>
  </si>
  <si>
    <t>Южно-регион.торг.пром.палата-строит-тех.экспертиза</t>
  </si>
  <si>
    <t>Банковские услуги</t>
  </si>
  <si>
    <t xml:space="preserve">Хоз.расходы в том числе сантехнческие и электротовары для ремонта  в МКД, почтовые расходы, ремонт компьютера, покупка хозтоваров, проведение новогоднего утренника,  озеленение и посадка цветов замена выключателей нагрузки в МКД, отправка отчетов </t>
  </si>
  <si>
    <t>Сальдо</t>
  </si>
  <si>
    <r>
      <t xml:space="preserve">Энергосбыт       </t>
    </r>
    <r>
      <rPr>
        <sz val="9"/>
        <color theme="1"/>
        <rFont val="Times New Roman"/>
        <family val="1"/>
        <charset val="204"/>
      </rPr>
      <t>-вознагр.по агентскому догов.</t>
    </r>
  </si>
  <si>
    <t>прндседателдь правления</t>
  </si>
  <si>
    <t>гл.бухгалтер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</si>
</sst>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5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3" fillId="0" borderId="17" xfId="0" applyFont="1" applyBorder="1"/>
    <xf numFmtId="2" fontId="2" fillId="0" borderId="20" xfId="0" applyNumberFormat="1" applyFont="1" applyBorder="1"/>
    <xf numFmtId="0" fontId="3" fillId="0" borderId="27" xfId="0" applyFont="1" applyBorder="1"/>
    <xf numFmtId="0" fontId="5" fillId="0" borderId="12" xfId="0" applyFont="1" applyBorder="1"/>
    <xf numFmtId="2" fontId="4" fillId="0" borderId="20" xfId="0" applyNumberFormat="1" applyFont="1" applyBorder="1"/>
    <xf numFmtId="2" fontId="3" fillId="0" borderId="12" xfId="0" applyNumberFormat="1" applyFont="1" applyBorder="1"/>
    <xf numFmtId="2" fontId="3" fillId="0" borderId="17" xfId="0" applyNumberFormat="1" applyFont="1" applyBorder="1"/>
    <xf numFmtId="0" fontId="7" fillId="0" borderId="0" xfId="0" applyFont="1" applyFill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2" borderId="6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9" fillId="0" borderId="8" xfId="0" applyFont="1" applyBorder="1"/>
    <xf numFmtId="0" fontId="7" fillId="0" borderId="9" xfId="0" applyFont="1" applyBorder="1"/>
    <xf numFmtId="0" fontId="9" fillId="2" borderId="11" xfId="0" applyFont="1" applyFill="1" applyBorder="1"/>
    <xf numFmtId="0" fontId="9" fillId="2" borderId="13" xfId="0" applyFont="1" applyFill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2" borderId="18" xfId="0" applyFont="1" applyFill="1" applyBorder="1"/>
    <xf numFmtId="0" fontId="8" fillId="0" borderId="19" xfId="0" applyFont="1" applyBorder="1"/>
    <xf numFmtId="2" fontId="8" fillId="0" borderId="20" xfId="0" applyNumberFormat="1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10" fillId="2" borderId="23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9" fillId="2" borderId="28" xfId="0" applyFont="1" applyFill="1" applyBorder="1"/>
    <xf numFmtId="0" fontId="9" fillId="0" borderId="7" xfId="0" applyFont="1" applyBorder="1"/>
    <xf numFmtId="0" fontId="9" fillId="3" borderId="8" xfId="0" applyFont="1" applyFill="1" applyBorder="1"/>
    <xf numFmtId="0" fontId="9" fillId="0" borderId="0" xfId="0" applyFont="1" applyBorder="1"/>
    <xf numFmtId="0" fontId="9" fillId="0" borderId="9" xfId="0" applyFont="1" applyBorder="1"/>
    <xf numFmtId="0" fontId="9" fillId="0" borderId="29" xfId="0" applyFont="1" applyBorder="1"/>
    <xf numFmtId="0" fontId="9" fillId="0" borderId="30" xfId="0" applyFont="1" applyBorder="1"/>
    <xf numFmtId="0" fontId="9" fillId="3" borderId="30" xfId="0" applyFont="1" applyFill="1" applyBorder="1"/>
    <xf numFmtId="0" fontId="9" fillId="0" borderId="31" xfId="0" applyFont="1" applyBorder="1"/>
    <xf numFmtId="0" fontId="9" fillId="2" borderId="32" xfId="0" applyFont="1" applyFill="1" applyBorder="1"/>
    <xf numFmtId="0" fontId="8" fillId="2" borderId="33" xfId="0" applyFont="1" applyFill="1" applyBorder="1"/>
    <xf numFmtId="2" fontId="6" fillId="0" borderId="34" xfId="0" applyNumberFormat="1" applyFont="1" applyBorder="1"/>
    <xf numFmtId="2" fontId="6" fillId="0" borderId="35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164" fontId="6" fillId="0" borderId="35" xfId="0" applyNumberFormat="1" applyFont="1" applyBorder="1"/>
    <xf numFmtId="0" fontId="8" fillId="0" borderId="0" xfId="0" applyFont="1" applyFill="1" applyBorder="1"/>
    <xf numFmtId="2" fontId="8" fillId="0" borderId="36" xfId="0" applyNumberFormat="1" applyFont="1" applyBorder="1"/>
    <xf numFmtId="2" fontId="8" fillId="0" borderId="37" xfId="0" applyNumberFormat="1" applyFont="1" applyBorder="1"/>
    <xf numFmtId="2" fontId="8" fillId="0" borderId="38" xfId="0" applyNumberFormat="1" applyFont="1" applyBorder="1"/>
    <xf numFmtId="2" fontId="8" fillId="0" borderId="21" xfId="0" applyNumberFormat="1" applyFont="1" applyBorder="1"/>
    <xf numFmtId="2" fontId="8" fillId="0" borderId="35" xfId="0" applyNumberFormat="1" applyFont="1" applyBorder="1"/>
    <xf numFmtId="0" fontId="8" fillId="0" borderId="39" xfId="0" applyFont="1" applyFill="1" applyBorder="1"/>
    <xf numFmtId="10" fontId="7" fillId="0" borderId="8" xfId="1" applyNumberFormat="1" applyFont="1" applyBorder="1"/>
    <xf numFmtId="0" fontId="8" fillId="2" borderId="18" xfId="0" applyFont="1" applyFill="1" applyBorder="1" applyAlignment="1">
      <alignment wrapText="1"/>
    </xf>
    <xf numFmtId="0" fontId="6" fillId="0" borderId="8" xfId="0" applyFont="1" applyBorder="1"/>
    <xf numFmtId="2" fontId="9" fillId="0" borderId="8" xfId="0" applyNumberFormat="1" applyFont="1" applyBorder="1"/>
    <xf numFmtId="0" fontId="9" fillId="0" borderId="40" xfId="0" applyFont="1" applyBorder="1"/>
    <xf numFmtId="2" fontId="9" fillId="3" borderId="8" xfId="0" applyNumberFormat="1" applyFont="1" applyFill="1" applyBorder="1"/>
    <xf numFmtId="2" fontId="9" fillId="0" borderId="9" xfId="0" applyNumberFormat="1" applyFont="1" applyBorder="1"/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30" xfId="0" applyFont="1" applyBorder="1"/>
    <xf numFmtId="0" fontId="8" fillId="3" borderId="9" xfId="0" applyFont="1" applyFill="1" applyBorder="1"/>
    <xf numFmtId="0" fontId="8" fillId="3" borderId="8" xfId="0" applyFont="1" applyFill="1" applyBorder="1"/>
    <xf numFmtId="2" fontId="8" fillId="3" borderId="8" xfId="0" applyNumberFormat="1" applyFont="1" applyFill="1" applyBorder="1"/>
    <xf numFmtId="2" fontId="8" fillId="3" borderId="9" xfId="0" applyNumberFormat="1" applyFont="1" applyFill="1" applyBorder="1"/>
    <xf numFmtId="2" fontId="6" fillId="3" borderId="8" xfId="0" applyNumberFormat="1" applyFont="1" applyFill="1" applyBorder="1"/>
    <xf numFmtId="0" fontId="6" fillId="3" borderId="30" xfId="0" applyFont="1" applyFill="1" applyBorder="1"/>
    <xf numFmtId="0" fontId="6" fillId="3" borderId="8" xfId="0" applyFont="1" applyFill="1" applyBorder="1"/>
    <xf numFmtId="0" fontId="8" fillId="4" borderId="15" xfId="0" applyFont="1" applyFill="1" applyBorder="1" applyAlignment="1">
      <alignment horizontal="center" wrapText="1"/>
    </xf>
    <xf numFmtId="2" fontId="6" fillId="0" borderId="9" xfId="0" applyNumberFormat="1" applyFont="1" applyBorder="1"/>
    <xf numFmtId="2" fontId="6" fillId="0" borderId="8" xfId="0" applyNumberFormat="1" applyFont="1" applyBorder="1"/>
    <xf numFmtId="2" fontId="6" fillId="0" borderId="28" xfId="0" applyNumberFormat="1" applyFont="1" applyBorder="1"/>
    <xf numFmtId="0" fontId="11" fillId="0" borderId="0" xfId="0" applyFont="1"/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79" workbookViewId="0">
      <selection activeCell="A103" sqref="A103"/>
    </sheetView>
  </sheetViews>
  <sheetFormatPr defaultRowHeight="15" x14ac:dyDescent="0.25"/>
  <cols>
    <col min="1" max="1" width="59.85546875" customWidth="1"/>
    <col min="2" max="2" width="17.42578125" customWidth="1"/>
    <col min="13" max="13" width="14.7109375" customWidth="1"/>
    <col min="14" max="14" width="23.42578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2"/>
      <c r="B2" s="92" t="s">
        <v>1</v>
      </c>
      <c r="C2" s="92"/>
      <c r="D2" s="92"/>
      <c r="E2" s="92"/>
      <c r="F2" s="92"/>
      <c r="G2" s="92"/>
      <c r="H2" s="3"/>
      <c r="I2" s="3"/>
      <c r="J2" s="3"/>
      <c r="K2" s="4"/>
      <c r="L2" s="4"/>
      <c r="M2" s="4"/>
      <c r="N2" s="1"/>
    </row>
    <row r="3" spans="1:14" ht="15.75" x14ac:dyDescent="0.25">
      <c r="A3" s="2"/>
      <c r="B3" s="5"/>
      <c r="C3" s="5"/>
      <c r="D3" s="5"/>
      <c r="E3" s="5"/>
      <c r="F3" s="5"/>
      <c r="G3" s="5"/>
      <c r="H3" s="3"/>
      <c r="I3" s="3"/>
      <c r="J3" s="3"/>
      <c r="K3" s="4"/>
      <c r="L3" s="4"/>
      <c r="M3" s="6"/>
      <c r="N3" s="6"/>
    </row>
    <row r="4" spans="1:14" ht="15.75" x14ac:dyDescent="0.25">
      <c r="A4" s="17" t="s">
        <v>2</v>
      </c>
      <c r="B4" s="18">
        <v>978179.72</v>
      </c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3"/>
    </row>
    <row r="5" spans="1:14" ht="16.5" thickBot="1" x14ac:dyDescent="0.3">
      <c r="A5" s="21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</row>
    <row r="6" spans="1:14" ht="16.5" thickBot="1" x14ac:dyDescent="0.3">
      <c r="A6" s="22" t="s">
        <v>4</v>
      </c>
      <c r="B6" s="23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5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7" t="s">
        <v>17</v>
      </c>
    </row>
    <row r="7" spans="1:14" ht="15.75" x14ac:dyDescent="0.25">
      <c r="A7" s="26" t="s">
        <v>18</v>
      </c>
      <c r="B7" s="27">
        <v>111942.98</v>
      </c>
      <c r="C7" s="28">
        <v>124295.95</v>
      </c>
      <c r="D7" s="28">
        <v>123251.41</v>
      </c>
      <c r="E7" s="28">
        <v>114666.96</v>
      </c>
      <c r="F7" s="29">
        <v>134577.16</v>
      </c>
      <c r="G7" s="28">
        <v>123067.11</v>
      </c>
      <c r="H7" s="30">
        <v>122790.5</v>
      </c>
      <c r="I7" s="28">
        <v>135568.46</v>
      </c>
      <c r="J7" s="28">
        <v>215175.51</v>
      </c>
      <c r="K7" s="28">
        <v>79125.490000000005</v>
      </c>
      <c r="L7" s="28">
        <v>103535.4</v>
      </c>
      <c r="M7" s="28">
        <v>134153.07</v>
      </c>
      <c r="N7" s="8">
        <f t="shared" ref="N7:N18" si="0">SUM(B7+C7+D7+E7+F7+G7+H7+I7+J7+K7+L7+M7)</f>
        <v>1522150</v>
      </c>
    </row>
    <row r="8" spans="1:14" ht="15.75" x14ac:dyDescent="0.25">
      <c r="A8" s="31" t="s">
        <v>19</v>
      </c>
      <c r="B8" s="27">
        <v>398422.3</v>
      </c>
      <c r="C8" s="28">
        <v>446527.22</v>
      </c>
      <c r="D8" s="28">
        <v>402241.6</v>
      </c>
      <c r="E8" s="28">
        <v>317815.46000000002</v>
      </c>
      <c r="F8" s="29">
        <v>395548.45</v>
      </c>
      <c r="G8" s="28">
        <v>375114.57</v>
      </c>
      <c r="H8" s="30">
        <v>372958.79</v>
      </c>
      <c r="I8" s="28">
        <v>422591.14</v>
      </c>
      <c r="J8" s="28">
        <v>378201.33</v>
      </c>
      <c r="K8" s="28">
        <v>311808.93</v>
      </c>
      <c r="L8" s="28">
        <v>315320.73</v>
      </c>
      <c r="M8" s="28">
        <v>376842.58</v>
      </c>
      <c r="N8" s="9">
        <f t="shared" si="0"/>
        <v>4513393.1000000006</v>
      </c>
    </row>
    <row r="9" spans="1:14" ht="15.75" x14ac:dyDescent="0.25">
      <c r="A9" s="31" t="s">
        <v>20</v>
      </c>
      <c r="B9" s="27">
        <v>68143.73</v>
      </c>
      <c r="C9" s="28">
        <v>79386.48</v>
      </c>
      <c r="D9" s="28">
        <v>79781.3</v>
      </c>
      <c r="E9" s="28">
        <v>73682.7</v>
      </c>
      <c r="F9" s="29">
        <v>93302.73</v>
      </c>
      <c r="G9" s="28">
        <v>89978.45</v>
      </c>
      <c r="H9" s="30">
        <v>61787.69</v>
      </c>
      <c r="I9" s="28">
        <v>81206.87</v>
      </c>
      <c r="J9" s="28">
        <v>75134.05</v>
      </c>
      <c r="K9" s="28">
        <v>83475.97</v>
      </c>
      <c r="L9" s="28">
        <v>90320.47</v>
      </c>
      <c r="M9" s="28">
        <v>99755.83</v>
      </c>
      <c r="N9" s="9">
        <f t="shared" si="0"/>
        <v>975956.27</v>
      </c>
    </row>
    <row r="10" spans="1:14" ht="15.75" x14ac:dyDescent="0.25">
      <c r="A10" s="31" t="s">
        <v>21</v>
      </c>
      <c r="B10" s="27">
        <v>34592.19</v>
      </c>
      <c r="C10" s="28">
        <v>40133.25</v>
      </c>
      <c r="D10" s="28">
        <v>36829.040000000001</v>
      </c>
      <c r="E10" s="28">
        <v>32016.27</v>
      </c>
      <c r="F10" s="29">
        <v>44241.1</v>
      </c>
      <c r="G10" s="28">
        <v>45132.1</v>
      </c>
      <c r="H10" s="30">
        <v>37247.230000000003</v>
      </c>
      <c r="I10" s="28">
        <v>46686.07</v>
      </c>
      <c r="J10" s="28">
        <v>39196.71</v>
      </c>
      <c r="K10" s="28">
        <v>41624.160000000003</v>
      </c>
      <c r="L10" s="28">
        <v>39852.69</v>
      </c>
      <c r="M10" s="28">
        <v>45119.37</v>
      </c>
      <c r="N10" s="9">
        <f t="shared" si="0"/>
        <v>482670.18</v>
      </c>
    </row>
    <row r="11" spans="1:14" ht="15.75" x14ac:dyDescent="0.25">
      <c r="A11" s="31" t="s">
        <v>22</v>
      </c>
      <c r="B11" s="27">
        <v>52539.99</v>
      </c>
      <c r="C11" s="28">
        <v>61107.71</v>
      </c>
      <c r="D11" s="28">
        <v>57025.24</v>
      </c>
      <c r="E11" s="28">
        <v>51178.3</v>
      </c>
      <c r="F11" s="29">
        <v>68654.960000000006</v>
      </c>
      <c r="G11" s="28">
        <v>69400.960000000006</v>
      </c>
      <c r="H11" s="30">
        <v>53621.45</v>
      </c>
      <c r="I11" s="28">
        <v>68629.509999999995</v>
      </c>
      <c r="J11" s="28">
        <v>58808.35</v>
      </c>
      <c r="K11" s="28">
        <v>63293.24</v>
      </c>
      <c r="L11" s="28">
        <v>61243.11</v>
      </c>
      <c r="M11" s="28">
        <v>71162.98</v>
      </c>
      <c r="N11" s="9">
        <f t="shared" si="0"/>
        <v>736665.8</v>
      </c>
    </row>
    <row r="12" spans="1:14" ht="15.75" x14ac:dyDescent="0.25">
      <c r="A12" s="31" t="s">
        <v>23</v>
      </c>
      <c r="B12" s="27">
        <v>22735.88</v>
      </c>
      <c r="C12" s="28">
        <v>25682.09</v>
      </c>
      <c r="D12" s="28">
        <v>25242.23</v>
      </c>
      <c r="E12" s="28">
        <v>23521.62</v>
      </c>
      <c r="F12" s="29">
        <v>27966.799999999999</v>
      </c>
      <c r="G12" s="28">
        <v>25324.83</v>
      </c>
      <c r="H12" s="30">
        <v>21474.13</v>
      </c>
      <c r="I12" s="28">
        <v>23879.37</v>
      </c>
      <c r="J12" s="28">
        <v>21414.03</v>
      </c>
      <c r="K12" s="28">
        <v>23181.599999999999</v>
      </c>
      <c r="L12" s="28">
        <v>22446.080000000002</v>
      </c>
      <c r="M12" s="28">
        <v>26401.64</v>
      </c>
      <c r="N12" s="9">
        <f t="shared" si="0"/>
        <v>289270.30000000005</v>
      </c>
    </row>
    <row r="13" spans="1:14" ht="15.75" x14ac:dyDescent="0.25">
      <c r="A13" s="31" t="s">
        <v>24</v>
      </c>
      <c r="B13" s="27">
        <v>114692.41</v>
      </c>
      <c r="C13" s="28">
        <v>128110.6</v>
      </c>
      <c r="D13" s="28">
        <v>127033.57</v>
      </c>
      <c r="E13" s="28">
        <v>118170.48</v>
      </c>
      <c r="F13" s="29">
        <v>138819.74</v>
      </c>
      <c r="G13" s="28">
        <v>126919.65</v>
      </c>
      <c r="H13" s="30">
        <v>126362.11</v>
      </c>
      <c r="I13" s="28">
        <v>139612.24</v>
      </c>
      <c r="J13" s="28">
        <v>123970.81</v>
      </c>
      <c r="K13" s="28">
        <v>138048.57</v>
      </c>
      <c r="L13" s="28">
        <v>130176.4</v>
      </c>
      <c r="M13" s="28">
        <v>151594.97</v>
      </c>
      <c r="N13" s="9">
        <f t="shared" si="0"/>
        <v>1563511.55</v>
      </c>
    </row>
    <row r="14" spans="1:14" ht="15.75" x14ac:dyDescent="0.25">
      <c r="A14" s="31" t="s">
        <v>25</v>
      </c>
      <c r="B14" s="27">
        <v>54145.63</v>
      </c>
      <c r="C14" s="28">
        <v>60505.61</v>
      </c>
      <c r="D14" s="28">
        <v>59961.9</v>
      </c>
      <c r="E14" s="28">
        <v>55790.25</v>
      </c>
      <c r="F14" s="29">
        <v>65576.25</v>
      </c>
      <c r="G14" s="28">
        <v>59858.23</v>
      </c>
      <c r="H14" s="30">
        <v>59253</v>
      </c>
      <c r="I14" s="28">
        <v>65743.149999999994</v>
      </c>
      <c r="J14" s="28">
        <v>58415.43</v>
      </c>
      <c r="K14" s="28">
        <v>65168.98</v>
      </c>
      <c r="L14" s="28">
        <v>61451.31</v>
      </c>
      <c r="M14" s="28">
        <v>71576.960000000006</v>
      </c>
      <c r="N14" s="9">
        <f t="shared" si="0"/>
        <v>737446.7</v>
      </c>
    </row>
    <row r="15" spans="1:14" ht="15.75" x14ac:dyDescent="0.25">
      <c r="A15" s="32" t="s">
        <v>26</v>
      </c>
      <c r="B15" s="27">
        <v>12906.73</v>
      </c>
      <c r="C15" s="28">
        <v>5221.97</v>
      </c>
      <c r="D15" s="28">
        <v>1290.24</v>
      </c>
      <c r="E15" s="28">
        <v>6704.35</v>
      </c>
      <c r="F15" s="29">
        <v>44.11</v>
      </c>
      <c r="G15" s="28">
        <v>1999.88</v>
      </c>
      <c r="H15" s="30">
        <v>1856.14</v>
      </c>
      <c r="I15" s="28">
        <v>777.7</v>
      </c>
      <c r="J15" s="28">
        <v>1211.06</v>
      </c>
      <c r="K15" s="28">
        <v>708.5</v>
      </c>
      <c r="L15" s="28">
        <v>631.46</v>
      </c>
      <c r="M15" s="28">
        <v>11504.06</v>
      </c>
      <c r="N15" s="9">
        <f t="shared" si="0"/>
        <v>44856.200000000004</v>
      </c>
    </row>
    <row r="16" spans="1:14" ht="15.75" x14ac:dyDescent="0.25">
      <c r="A16" s="31" t="s">
        <v>27</v>
      </c>
      <c r="B16" s="27">
        <v>34849.279999999999</v>
      </c>
      <c r="C16" s="28">
        <v>39350.89</v>
      </c>
      <c r="D16" s="28">
        <v>38985.1</v>
      </c>
      <c r="E16" s="28">
        <v>36166.379999999997</v>
      </c>
      <c r="F16" s="29">
        <v>43136.72</v>
      </c>
      <c r="G16" s="28">
        <v>38744.480000000003</v>
      </c>
      <c r="H16" s="30">
        <v>38586.120000000003</v>
      </c>
      <c r="I16" s="28">
        <v>42139.09</v>
      </c>
      <c r="J16" s="28">
        <v>37846.9</v>
      </c>
      <c r="K16" s="28">
        <v>39873.660000000003</v>
      </c>
      <c r="L16" s="28">
        <v>39751.800000000003</v>
      </c>
      <c r="M16" s="28">
        <v>44070.91</v>
      </c>
      <c r="N16" s="9">
        <f t="shared" si="0"/>
        <v>473501.33000000007</v>
      </c>
    </row>
    <row r="17" spans="1:14" ht="15.75" x14ac:dyDescent="0.25">
      <c r="A17" s="32" t="s">
        <v>28</v>
      </c>
      <c r="B17" s="27"/>
      <c r="C17" s="28"/>
      <c r="D17" s="28"/>
      <c r="E17" s="28"/>
      <c r="F17" s="28"/>
      <c r="G17" s="28"/>
      <c r="H17" s="30"/>
      <c r="I17" s="28"/>
      <c r="J17" s="28"/>
      <c r="K17" s="28"/>
      <c r="L17" s="28"/>
      <c r="M17" s="28"/>
      <c r="N17" s="9">
        <f t="shared" si="0"/>
        <v>0</v>
      </c>
    </row>
    <row r="18" spans="1:14" ht="16.5" thickBot="1" x14ac:dyDescent="0.3">
      <c r="A18" s="32"/>
      <c r="B18" s="33"/>
      <c r="C18" s="34"/>
      <c r="D18" s="34"/>
      <c r="E18" s="34"/>
      <c r="F18" s="34"/>
      <c r="G18" s="34"/>
      <c r="H18" s="35"/>
      <c r="I18" s="34"/>
      <c r="J18" s="34"/>
      <c r="K18" s="34"/>
      <c r="L18" s="34"/>
      <c r="M18" s="34"/>
      <c r="N18" s="10">
        <f t="shared" si="0"/>
        <v>0</v>
      </c>
    </row>
    <row r="19" spans="1:14" ht="16.5" thickBot="1" x14ac:dyDescent="0.3">
      <c r="A19" s="36" t="s">
        <v>29</v>
      </c>
      <c r="B19" s="37">
        <f t="shared" ref="B19:G19" si="1">SUM(B7+B8+B9+B10+B11+B12+B13+B14+B15+B16+B17)</f>
        <v>904971.12</v>
      </c>
      <c r="C19" s="38">
        <f t="shared" si="1"/>
        <v>1010321.7699999998</v>
      </c>
      <c r="D19" s="39">
        <f t="shared" si="1"/>
        <v>951641.63000000012</v>
      </c>
      <c r="E19" s="38">
        <f t="shared" si="1"/>
        <v>829712.77</v>
      </c>
      <c r="F19" s="38">
        <f t="shared" si="1"/>
        <v>1011868.0199999999</v>
      </c>
      <c r="G19" s="39">
        <f t="shared" si="1"/>
        <v>955540.25999999989</v>
      </c>
      <c r="H19" s="40">
        <f t="shared" ref="H19:M19" si="2">SUM(H7+H8+H9+H10+H11+H12+H14+H15+H16+H17+H13)</f>
        <v>895937.15999999992</v>
      </c>
      <c r="I19" s="41">
        <f t="shared" si="2"/>
        <v>1026833.5999999999</v>
      </c>
      <c r="J19" s="40">
        <f t="shared" si="2"/>
        <v>1009374.1800000002</v>
      </c>
      <c r="K19" s="40">
        <f t="shared" si="2"/>
        <v>846309.10000000009</v>
      </c>
      <c r="L19" s="40">
        <f t="shared" si="2"/>
        <v>864729.45000000007</v>
      </c>
      <c r="M19" s="40">
        <f t="shared" si="2"/>
        <v>1032182.37</v>
      </c>
      <c r="N19" s="11">
        <f>SUM(N7+N8+N9+N10+N11+N12+N13+N14+N15+N16)</f>
        <v>11339421.43</v>
      </c>
    </row>
    <row r="20" spans="1:14" ht="15.75" x14ac:dyDescent="0.25">
      <c r="A20" s="42" t="s">
        <v>30</v>
      </c>
      <c r="B20" s="43"/>
      <c r="C20" s="44"/>
      <c r="D20" s="44"/>
      <c r="E20" s="44"/>
      <c r="F20" s="44"/>
      <c r="G20" s="44"/>
      <c r="H20" s="45"/>
      <c r="I20" s="44"/>
      <c r="J20" s="44"/>
      <c r="K20" s="44"/>
      <c r="L20" s="44"/>
      <c r="M20" s="44"/>
      <c r="N20" s="12"/>
    </row>
    <row r="21" spans="1:14" ht="15.75" x14ac:dyDescent="0.25">
      <c r="A21" s="46" t="s">
        <v>31</v>
      </c>
      <c r="B21" s="47"/>
      <c r="C21" s="29">
        <v>3161.55</v>
      </c>
      <c r="D21" s="29"/>
      <c r="E21" s="29">
        <v>6306.53</v>
      </c>
      <c r="F21" s="48">
        <v>2994.17</v>
      </c>
      <c r="G21" s="49"/>
      <c r="H21" s="50"/>
      <c r="I21" s="29">
        <v>2887.61</v>
      </c>
      <c r="J21" s="29">
        <v>3143.83</v>
      </c>
      <c r="K21" s="29">
        <v>3052.01</v>
      </c>
      <c r="L21" s="29">
        <v>12686.04</v>
      </c>
      <c r="M21" s="29">
        <v>3241.71</v>
      </c>
      <c r="N21" s="13">
        <f t="shared" ref="N21:N34" si="3">SUM(B21+C21+D21+E21+F21+G21+H21+I21+J21+K21+L21+M21)</f>
        <v>37473.450000000004</v>
      </c>
    </row>
    <row r="22" spans="1:14" ht="15.75" x14ac:dyDescent="0.25">
      <c r="A22" s="46" t="s">
        <v>32</v>
      </c>
      <c r="B22" s="47">
        <v>3534.85</v>
      </c>
      <c r="C22" s="29">
        <v>3534.85</v>
      </c>
      <c r="D22" s="29">
        <v>3534.85</v>
      </c>
      <c r="E22" s="29">
        <v>3534.85</v>
      </c>
      <c r="F22" s="48">
        <v>3534.85</v>
      </c>
      <c r="G22" s="29">
        <v>3534.85</v>
      </c>
      <c r="H22" s="50">
        <v>3503.63</v>
      </c>
      <c r="I22" s="29">
        <v>3503.63</v>
      </c>
      <c r="J22" s="29">
        <v>3503.63</v>
      </c>
      <c r="K22" s="29">
        <v>3503.63</v>
      </c>
      <c r="L22" s="29">
        <v>1525.94</v>
      </c>
      <c r="M22" s="29">
        <v>3503.68</v>
      </c>
      <c r="N22" s="13">
        <f t="shared" si="3"/>
        <v>40253.240000000005</v>
      </c>
    </row>
    <row r="23" spans="1:14" ht="15.75" x14ac:dyDescent="0.25">
      <c r="A23" s="46" t="s">
        <v>33</v>
      </c>
      <c r="B23" s="47"/>
      <c r="C23" s="29"/>
      <c r="D23" s="29"/>
      <c r="E23" s="29">
        <v>1800</v>
      </c>
      <c r="F23" s="48"/>
      <c r="G23" s="29"/>
      <c r="H23" s="50"/>
      <c r="I23" s="29">
        <v>1800</v>
      </c>
      <c r="J23" s="29"/>
      <c r="K23" s="29">
        <v>1800</v>
      </c>
      <c r="L23" s="29"/>
      <c r="M23" s="29"/>
      <c r="N23" s="13">
        <f t="shared" si="3"/>
        <v>5400</v>
      </c>
    </row>
    <row r="24" spans="1:14" ht="15.75" x14ac:dyDescent="0.25">
      <c r="A24" s="46" t="s">
        <v>34</v>
      </c>
      <c r="B24" s="47">
        <v>900</v>
      </c>
      <c r="C24" s="29"/>
      <c r="D24" s="29">
        <v>900</v>
      </c>
      <c r="E24" s="29"/>
      <c r="F24" s="48"/>
      <c r="G24" s="29"/>
      <c r="H24" s="50">
        <v>900</v>
      </c>
      <c r="I24" s="29"/>
      <c r="J24" s="29"/>
      <c r="K24" s="29">
        <v>900</v>
      </c>
      <c r="L24" s="29"/>
      <c r="M24" s="29"/>
      <c r="N24" s="13">
        <f t="shared" si="3"/>
        <v>3600</v>
      </c>
    </row>
    <row r="25" spans="1:14" ht="15.75" x14ac:dyDescent="0.25">
      <c r="A25" s="46" t="s">
        <v>35</v>
      </c>
      <c r="B25" s="47"/>
      <c r="C25" s="29"/>
      <c r="D25" s="29"/>
      <c r="E25" s="29"/>
      <c r="F25" s="48"/>
      <c r="G25" s="29"/>
      <c r="H25" s="50"/>
      <c r="I25" s="29">
        <v>1600</v>
      </c>
      <c r="J25" s="29">
        <v>1600</v>
      </c>
      <c r="K25" s="29">
        <v>1600</v>
      </c>
      <c r="L25" s="29">
        <v>1600</v>
      </c>
      <c r="M25" s="29">
        <v>1600</v>
      </c>
      <c r="N25" s="13">
        <f t="shared" si="3"/>
        <v>8000</v>
      </c>
    </row>
    <row r="26" spans="1:14" ht="15.75" x14ac:dyDescent="0.25">
      <c r="A26" s="46" t="s">
        <v>36</v>
      </c>
      <c r="B26" s="47">
        <v>8147.99</v>
      </c>
      <c r="C26" s="29">
        <v>6524</v>
      </c>
      <c r="D26" s="29"/>
      <c r="E26" s="29">
        <v>13961.38</v>
      </c>
      <c r="F26" s="48">
        <v>6980.69</v>
      </c>
      <c r="G26" s="29">
        <v>6980.69</v>
      </c>
      <c r="H26" s="50">
        <v>6980.69</v>
      </c>
      <c r="I26" s="29">
        <v>6980.69</v>
      </c>
      <c r="J26" s="29">
        <v>6980.69</v>
      </c>
      <c r="K26" s="29">
        <v>6980.69</v>
      </c>
      <c r="L26" s="29"/>
      <c r="M26" s="29"/>
      <c r="N26" s="13">
        <f t="shared" si="3"/>
        <v>70517.510000000009</v>
      </c>
    </row>
    <row r="27" spans="1:14" ht="15.75" x14ac:dyDescent="0.25">
      <c r="A27" s="46" t="s">
        <v>37</v>
      </c>
      <c r="B27" s="47"/>
      <c r="C27" s="29">
        <v>1000</v>
      </c>
      <c r="D27" s="29">
        <v>500</v>
      </c>
      <c r="E27" s="29">
        <v>500</v>
      </c>
      <c r="F27" s="48">
        <v>500</v>
      </c>
      <c r="G27" s="29">
        <v>500</v>
      </c>
      <c r="H27" s="50">
        <v>500</v>
      </c>
      <c r="I27" s="29">
        <v>500</v>
      </c>
      <c r="J27" s="29">
        <v>500</v>
      </c>
      <c r="K27" s="29">
        <v>500</v>
      </c>
      <c r="L27" s="29">
        <v>500</v>
      </c>
      <c r="M27" s="29">
        <v>500</v>
      </c>
      <c r="N27" s="13">
        <f t="shared" si="3"/>
        <v>6000</v>
      </c>
    </row>
    <row r="28" spans="1:14" ht="15.75" x14ac:dyDescent="0.25">
      <c r="A28" s="46" t="s">
        <v>38</v>
      </c>
      <c r="B28" s="51"/>
      <c r="C28" s="52">
        <v>750</v>
      </c>
      <c r="D28" s="52">
        <v>300</v>
      </c>
      <c r="E28" s="52">
        <v>1350</v>
      </c>
      <c r="F28" s="53">
        <v>683.24</v>
      </c>
      <c r="G28" s="52"/>
      <c r="H28" s="54"/>
      <c r="I28" s="52">
        <v>1260</v>
      </c>
      <c r="J28" s="52"/>
      <c r="K28" s="52"/>
      <c r="L28" s="52"/>
      <c r="M28" s="52">
        <v>1710</v>
      </c>
      <c r="N28" s="13">
        <f t="shared" si="3"/>
        <v>6053.24</v>
      </c>
    </row>
    <row r="29" spans="1:14" ht="15.75" x14ac:dyDescent="0.25">
      <c r="A29" s="46" t="s">
        <v>39</v>
      </c>
      <c r="B29" s="51"/>
      <c r="C29" s="52"/>
      <c r="D29" s="52"/>
      <c r="E29" s="52"/>
      <c r="F29" s="53"/>
      <c r="G29" s="29">
        <v>1350.6</v>
      </c>
      <c r="H29" s="54">
        <v>1650</v>
      </c>
      <c r="I29" s="52"/>
      <c r="J29" s="52">
        <v>1500</v>
      </c>
      <c r="K29" s="52"/>
      <c r="L29" s="52">
        <v>1200</v>
      </c>
      <c r="M29" s="52"/>
      <c r="N29" s="13">
        <f t="shared" si="3"/>
        <v>5700.6</v>
      </c>
    </row>
    <row r="30" spans="1:14" ht="15.75" x14ac:dyDescent="0.25">
      <c r="A30" s="46" t="s">
        <v>40</v>
      </c>
      <c r="B30" s="51">
        <v>1800</v>
      </c>
      <c r="C30" s="52"/>
      <c r="D30" s="52"/>
      <c r="E30" s="52">
        <v>1800</v>
      </c>
      <c r="F30" s="53"/>
      <c r="G30" s="52"/>
      <c r="H30" s="54">
        <v>1800</v>
      </c>
      <c r="I30" s="52"/>
      <c r="J30" s="52"/>
      <c r="K30" s="52">
        <v>1800</v>
      </c>
      <c r="L30" s="52"/>
      <c r="M30" s="52">
        <v>1800</v>
      </c>
      <c r="N30" s="13">
        <f t="shared" si="3"/>
        <v>9000</v>
      </c>
    </row>
    <row r="31" spans="1:14" ht="15.75" x14ac:dyDescent="0.25">
      <c r="A31" s="46" t="s">
        <v>41</v>
      </c>
      <c r="B31" s="51"/>
      <c r="C31" s="52"/>
      <c r="D31" s="52"/>
      <c r="E31" s="52">
        <v>4428.49</v>
      </c>
      <c r="F31" s="53"/>
      <c r="G31" s="52">
        <v>2097.5100000000002</v>
      </c>
      <c r="H31" s="54"/>
      <c r="I31" s="52">
        <v>-2097.5100000000002</v>
      </c>
      <c r="J31" s="52">
        <v>392.62</v>
      </c>
      <c r="K31" s="52"/>
      <c r="L31" s="52"/>
      <c r="M31" s="52"/>
      <c r="N31" s="13">
        <f t="shared" si="3"/>
        <v>4821.1099999999997</v>
      </c>
    </row>
    <row r="32" spans="1:14" ht="15.75" x14ac:dyDescent="0.25">
      <c r="A32" s="46" t="s">
        <v>42</v>
      </c>
      <c r="B32" s="51"/>
      <c r="C32" s="52"/>
      <c r="D32" s="52"/>
      <c r="E32" s="52"/>
      <c r="F32" s="53">
        <v>49965.48</v>
      </c>
      <c r="G32" s="52"/>
      <c r="H32" s="54"/>
      <c r="I32" s="52"/>
      <c r="J32" s="52"/>
      <c r="K32" s="52"/>
      <c r="L32" s="52"/>
      <c r="M32" s="52"/>
      <c r="N32" s="13">
        <f t="shared" si="3"/>
        <v>49965.48</v>
      </c>
    </row>
    <row r="33" spans="1:14" ht="15.75" x14ac:dyDescent="0.25">
      <c r="A33" s="55"/>
      <c r="B33" s="51"/>
      <c r="C33" s="52"/>
      <c r="D33" s="52"/>
      <c r="E33" s="52"/>
      <c r="F33" s="53"/>
      <c r="G33" s="52"/>
      <c r="H33" s="54"/>
      <c r="I33" s="52"/>
      <c r="J33" s="52"/>
      <c r="K33" s="52"/>
      <c r="L33" s="52"/>
      <c r="M33" s="52">
        <v>180268.12</v>
      </c>
      <c r="N33" s="13">
        <f t="shared" si="3"/>
        <v>180268.12</v>
      </c>
    </row>
    <row r="34" spans="1:14" ht="16.5" thickBot="1" x14ac:dyDescent="0.3">
      <c r="A34" s="55" t="s">
        <v>43</v>
      </c>
      <c r="B34" s="51"/>
      <c r="C34" s="52"/>
      <c r="D34" s="52"/>
      <c r="E34" s="52"/>
      <c r="F34" s="53"/>
      <c r="G34" s="52">
        <v>41280.81</v>
      </c>
      <c r="H34" s="54"/>
      <c r="I34" s="52"/>
      <c r="J34" s="52"/>
      <c r="K34" s="52"/>
      <c r="L34" s="52"/>
      <c r="M34" s="52"/>
      <c r="N34" s="13">
        <f t="shared" si="3"/>
        <v>41280.81</v>
      </c>
    </row>
    <row r="35" spans="1:14" ht="16.5" thickBot="1" x14ac:dyDescent="0.3">
      <c r="A35" s="56" t="s">
        <v>44</v>
      </c>
      <c r="B35" s="57">
        <f t="shared" ref="B35:F35" si="4">SUM(B21:B32)</f>
        <v>14382.84</v>
      </c>
      <c r="C35" s="58">
        <f t="shared" si="4"/>
        <v>14970.4</v>
      </c>
      <c r="D35" s="58">
        <f t="shared" si="4"/>
        <v>5234.8500000000004</v>
      </c>
      <c r="E35" s="58">
        <f t="shared" si="4"/>
        <v>33681.25</v>
      </c>
      <c r="F35" s="58">
        <f t="shared" si="4"/>
        <v>64658.43</v>
      </c>
      <c r="G35" s="58">
        <f>SUM(G22:G34)</f>
        <v>55744.46</v>
      </c>
      <c r="H35" s="59">
        <f t="shared" ref="H35:N35" si="5">SUM(H21:H34)</f>
        <v>15334.32</v>
      </c>
      <c r="I35" s="60">
        <f t="shared" si="5"/>
        <v>16434.419999999998</v>
      </c>
      <c r="J35" s="59">
        <f t="shared" si="5"/>
        <v>17620.769999999997</v>
      </c>
      <c r="K35" s="58">
        <f t="shared" si="5"/>
        <v>20136.329999999998</v>
      </c>
      <c r="L35" s="58">
        <f t="shared" si="5"/>
        <v>17511.980000000003</v>
      </c>
      <c r="M35" s="61">
        <f t="shared" si="5"/>
        <v>192623.51</v>
      </c>
      <c r="N35" s="14">
        <f t="shared" si="5"/>
        <v>468333.56</v>
      </c>
    </row>
    <row r="36" spans="1:14" ht="16.5" thickBot="1" x14ac:dyDescent="0.3">
      <c r="A36" s="62" t="s">
        <v>45</v>
      </c>
      <c r="B36" s="63">
        <f t="shared" ref="B36:G36" si="6">SUM(B19+B35)</f>
        <v>919353.96</v>
      </c>
      <c r="C36" s="64">
        <f t="shared" si="6"/>
        <v>1025292.1699999998</v>
      </c>
      <c r="D36" s="64">
        <f>SUM(D19+D35)</f>
        <v>956876.4800000001</v>
      </c>
      <c r="E36" s="64">
        <f t="shared" si="6"/>
        <v>863394.02</v>
      </c>
      <c r="F36" s="64">
        <f t="shared" si="6"/>
        <v>1076526.45</v>
      </c>
      <c r="G36" s="65">
        <f t="shared" si="6"/>
        <v>1011284.7199999999</v>
      </c>
      <c r="H36" s="66">
        <f>SUM(H19+H35)</f>
        <v>911271.47999999986</v>
      </c>
      <c r="I36" s="67">
        <f>SUM(I19+I35)</f>
        <v>1043268.0199999999</v>
      </c>
      <c r="J36" s="67">
        <f>SUM(J19+J35)</f>
        <v>1026994.9500000002</v>
      </c>
      <c r="K36" s="67">
        <f t="shared" ref="K36:M36" si="7">SUM(K19+K35)</f>
        <v>866445.43</v>
      </c>
      <c r="L36" s="67">
        <f t="shared" si="7"/>
        <v>882241.43</v>
      </c>
      <c r="M36" s="67">
        <f t="shared" si="7"/>
        <v>1224805.8799999999</v>
      </c>
      <c r="N36" s="11">
        <f>SUM(N19+N35)</f>
        <v>11807754.99</v>
      </c>
    </row>
    <row r="37" spans="1:14" ht="16.5" thickBot="1" x14ac:dyDescent="0.3">
      <c r="A37" s="68" t="s">
        <v>46</v>
      </c>
      <c r="B37" s="28"/>
      <c r="C37" s="28"/>
      <c r="D37" s="28"/>
      <c r="E37" s="69"/>
      <c r="F37" s="69"/>
      <c r="G37" s="69"/>
      <c r="H37" s="30"/>
      <c r="I37" s="28"/>
      <c r="J37" s="28"/>
      <c r="K37" s="28"/>
      <c r="L37" s="28"/>
      <c r="M37" s="28"/>
      <c r="N37" s="9"/>
    </row>
    <row r="38" spans="1:14" ht="25.5" thickBot="1" x14ac:dyDescent="0.3">
      <c r="A38" s="70" t="s">
        <v>47</v>
      </c>
      <c r="B38" s="28"/>
      <c r="C38" s="28"/>
      <c r="D38" s="28"/>
      <c r="E38" s="28"/>
      <c r="F38" s="28"/>
      <c r="G38" s="28"/>
      <c r="H38" s="30"/>
      <c r="I38" s="28"/>
      <c r="J38" s="28"/>
      <c r="K38" s="28"/>
      <c r="L38" s="28"/>
      <c r="M38" s="28"/>
      <c r="N38" s="13"/>
    </row>
    <row r="39" spans="1:14" ht="15.75" x14ac:dyDescent="0.25">
      <c r="A39" s="71" t="s">
        <v>48</v>
      </c>
      <c r="B39" s="29">
        <v>560000</v>
      </c>
      <c r="C39" s="29">
        <v>600000</v>
      </c>
      <c r="D39" s="72">
        <v>1049000</v>
      </c>
      <c r="E39" s="73">
        <v>400000</v>
      </c>
      <c r="F39" s="74">
        <v>427397.69</v>
      </c>
      <c r="G39" s="29">
        <v>500000</v>
      </c>
      <c r="H39" s="75">
        <v>380000</v>
      </c>
      <c r="I39" s="28">
        <v>500000</v>
      </c>
      <c r="J39" s="28">
        <v>532416.69999999995</v>
      </c>
      <c r="K39" s="28">
        <v>338813.38</v>
      </c>
      <c r="L39" s="28">
        <v>453795.33</v>
      </c>
      <c r="M39" s="28">
        <v>680458.32</v>
      </c>
      <c r="N39" s="13">
        <f t="shared" ref="N39:N64" si="8">SUM(B39+C39+D39+E39+F39+G39+H39+I39+J39+K39+L39+M39)</f>
        <v>6421881.4199999999</v>
      </c>
    </row>
    <row r="40" spans="1:14" ht="15.75" x14ac:dyDescent="0.25">
      <c r="A40" s="76" t="s">
        <v>49</v>
      </c>
      <c r="B40" s="29">
        <v>102308.34</v>
      </c>
      <c r="C40" s="29">
        <v>119344.85</v>
      </c>
      <c r="D40" s="29">
        <v>112344.47</v>
      </c>
      <c r="E40" s="29">
        <v>95815.86</v>
      </c>
      <c r="F40" s="48">
        <v>112952.68</v>
      </c>
      <c r="G40" s="29">
        <v>56420</v>
      </c>
      <c r="H40" s="50">
        <v>102034.35</v>
      </c>
      <c r="I40" s="28">
        <v>120341.16</v>
      </c>
      <c r="J40" s="28">
        <v>164329.9</v>
      </c>
      <c r="K40" s="28">
        <v>122246</v>
      </c>
      <c r="L40" s="28">
        <v>107228.89</v>
      </c>
      <c r="M40" s="28">
        <v>112944.52</v>
      </c>
      <c r="N40" s="13">
        <f t="shared" si="8"/>
        <v>1328311.0199999998</v>
      </c>
    </row>
    <row r="41" spans="1:14" ht="15.75" x14ac:dyDescent="0.25">
      <c r="A41" s="71" t="s">
        <v>50</v>
      </c>
      <c r="B41" s="29">
        <v>26586</v>
      </c>
      <c r="C41" s="29"/>
      <c r="D41" s="29"/>
      <c r="E41" s="29"/>
      <c r="F41" s="48"/>
      <c r="G41" s="29"/>
      <c r="H41" s="50"/>
      <c r="I41" s="28"/>
      <c r="J41" s="28"/>
      <c r="K41" s="28"/>
      <c r="L41" s="28"/>
      <c r="M41" s="28"/>
      <c r="N41" s="13">
        <f t="shared" si="8"/>
        <v>26586</v>
      </c>
    </row>
    <row r="42" spans="1:14" ht="24.75" x14ac:dyDescent="0.25">
      <c r="A42" s="76" t="s">
        <v>51</v>
      </c>
      <c r="B42" s="29"/>
      <c r="C42" s="29">
        <v>26586</v>
      </c>
      <c r="D42" s="29">
        <v>26586</v>
      </c>
      <c r="E42" s="29">
        <v>26586</v>
      </c>
      <c r="F42" s="48">
        <v>14315.56</v>
      </c>
      <c r="G42" s="29"/>
      <c r="H42" s="50"/>
      <c r="I42" s="28">
        <v>2045.08</v>
      </c>
      <c r="J42" s="28"/>
      <c r="K42" s="28"/>
      <c r="L42" s="28"/>
      <c r="M42" s="28"/>
      <c r="N42" s="9">
        <f t="shared" si="8"/>
        <v>96118.64</v>
      </c>
    </row>
    <row r="43" spans="1:14" ht="15.75" x14ac:dyDescent="0.25">
      <c r="A43" s="71" t="s">
        <v>52</v>
      </c>
      <c r="B43" s="29"/>
      <c r="C43" s="29"/>
      <c r="D43" s="29"/>
      <c r="E43" s="29"/>
      <c r="F43" s="48">
        <v>8862</v>
      </c>
      <c r="G43" s="29">
        <v>23041.200000000001</v>
      </c>
      <c r="H43" s="50">
        <v>23041.200000000001</v>
      </c>
      <c r="I43" s="28">
        <v>20996.12</v>
      </c>
      <c r="J43" s="28">
        <v>23041.200000000001</v>
      </c>
      <c r="K43" s="28">
        <v>23041.200000000001</v>
      </c>
      <c r="L43" s="28">
        <v>23041.200000000001</v>
      </c>
      <c r="M43" s="28">
        <v>23041.200000000001</v>
      </c>
      <c r="N43" s="13">
        <f>SUM(F43:M43)</f>
        <v>168105.32</v>
      </c>
    </row>
    <row r="44" spans="1:14" ht="15.75" x14ac:dyDescent="0.25">
      <c r="A44" s="71" t="s">
        <v>53</v>
      </c>
      <c r="B44" s="29">
        <v>52550</v>
      </c>
      <c r="C44" s="29">
        <v>52550</v>
      </c>
      <c r="D44" s="29">
        <v>52550</v>
      </c>
      <c r="E44" s="29">
        <v>52550</v>
      </c>
      <c r="F44" s="48">
        <v>52550</v>
      </c>
      <c r="G44" s="29">
        <v>52550</v>
      </c>
      <c r="H44" s="50">
        <v>51849.3</v>
      </c>
      <c r="I44" s="28">
        <v>52550</v>
      </c>
      <c r="J44" s="28">
        <v>52550</v>
      </c>
      <c r="K44" s="28">
        <v>52550</v>
      </c>
      <c r="L44" s="28">
        <v>52550</v>
      </c>
      <c r="M44" s="28">
        <v>52550</v>
      </c>
      <c r="N44" s="9">
        <f t="shared" si="8"/>
        <v>629899.30000000005</v>
      </c>
    </row>
    <row r="45" spans="1:14" ht="15.75" x14ac:dyDescent="0.25">
      <c r="A45" s="71" t="s">
        <v>54</v>
      </c>
      <c r="B45" s="29"/>
      <c r="C45" s="29"/>
      <c r="D45" s="29"/>
      <c r="E45" s="29"/>
      <c r="F45" s="48"/>
      <c r="G45" s="29"/>
      <c r="H45" s="50"/>
      <c r="I45" s="28"/>
      <c r="J45" s="28"/>
      <c r="K45" s="28"/>
      <c r="L45" s="28"/>
      <c r="M45" s="28"/>
      <c r="N45" s="9">
        <f t="shared" si="8"/>
        <v>0</v>
      </c>
    </row>
    <row r="46" spans="1:14" ht="15.75" x14ac:dyDescent="0.25">
      <c r="A46" s="28" t="s">
        <v>55</v>
      </c>
      <c r="B46" s="29"/>
      <c r="C46" s="29">
        <v>4665</v>
      </c>
      <c r="D46" s="29">
        <v>4665</v>
      </c>
      <c r="E46" s="29">
        <v>4665</v>
      </c>
      <c r="F46" s="48">
        <v>7464</v>
      </c>
      <c r="G46" s="29">
        <v>9565</v>
      </c>
      <c r="H46" s="50"/>
      <c r="I46" s="28">
        <v>9330</v>
      </c>
      <c r="J46" s="28"/>
      <c r="K46" s="28"/>
      <c r="L46" s="28">
        <v>13995</v>
      </c>
      <c r="M46" s="28">
        <v>4665</v>
      </c>
      <c r="N46" s="9">
        <f t="shared" si="8"/>
        <v>59014</v>
      </c>
    </row>
    <row r="47" spans="1:14" ht="15.75" x14ac:dyDescent="0.25">
      <c r="A47" s="71" t="s">
        <v>56</v>
      </c>
      <c r="B47" s="29">
        <v>1300</v>
      </c>
      <c r="C47" s="29">
        <v>1300</v>
      </c>
      <c r="D47" s="29">
        <v>1300</v>
      </c>
      <c r="E47" s="29">
        <v>1300</v>
      </c>
      <c r="F47" s="48">
        <v>1300</v>
      </c>
      <c r="G47" s="29">
        <v>1300</v>
      </c>
      <c r="H47" s="50">
        <v>1300</v>
      </c>
      <c r="I47" s="28">
        <v>1300</v>
      </c>
      <c r="J47" s="28">
        <v>800</v>
      </c>
      <c r="K47" s="28">
        <v>800</v>
      </c>
      <c r="L47" s="28">
        <v>800</v>
      </c>
      <c r="M47" s="28">
        <v>800</v>
      </c>
      <c r="N47" s="9">
        <f t="shared" si="8"/>
        <v>13600</v>
      </c>
    </row>
    <row r="48" spans="1:14" ht="15.75" x14ac:dyDescent="0.25">
      <c r="A48" s="71" t="s">
        <v>98</v>
      </c>
      <c r="B48" s="29">
        <v>1550.15</v>
      </c>
      <c r="C48" s="29">
        <v>1984.7</v>
      </c>
      <c r="D48" s="29">
        <v>2419.1999999999998</v>
      </c>
      <c r="E48" s="72">
        <v>1984.7</v>
      </c>
      <c r="F48" s="74">
        <v>1984.7</v>
      </c>
      <c r="G48" s="72">
        <v>1984.7</v>
      </c>
      <c r="H48" s="50">
        <v>1977.64</v>
      </c>
      <c r="I48" s="28">
        <v>1977.64</v>
      </c>
      <c r="J48" s="28">
        <v>1977.64</v>
      </c>
      <c r="K48" s="28">
        <v>1977.64</v>
      </c>
      <c r="L48" s="28">
        <v>1977.64</v>
      </c>
      <c r="M48" s="28">
        <v>1977.64</v>
      </c>
      <c r="N48" s="15">
        <f t="shared" si="8"/>
        <v>23773.989999999998</v>
      </c>
    </row>
    <row r="49" spans="1:14" ht="15.75" x14ac:dyDescent="0.25">
      <c r="A49" s="28" t="s">
        <v>57</v>
      </c>
      <c r="B49" s="29"/>
      <c r="C49" s="29"/>
      <c r="D49" s="29"/>
      <c r="E49" s="29"/>
      <c r="F49" s="48"/>
      <c r="G49" s="29">
        <v>400</v>
      </c>
      <c r="H49" s="50"/>
      <c r="I49" s="28"/>
      <c r="J49" s="28"/>
      <c r="K49" s="28"/>
      <c r="L49" s="28">
        <v>400</v>
      </c>
      <c r="M49" s="28"/>
      <c r="N49" s="9">
        <f t="shared" si="8"/>
        <v>800</v>
      </c>
    </row>
    <row r="50" spans="1:14" ht="15.75" x14ac:dyDescent="0.25">
      <c r="A50" s="28" t="s">
        <v>58</v>
      </c>
      <c r="B50" s="29"/>
      <c r="C50" s="29"/>
      <c r="D50" s="29"/>
      <c r="E50" s="29"/>
      <c r="F50" s="48">
        <v>8380</v>
      </c>
      <c r="G50" s="29"/>
      <c r="H50" s="50"/>
      <c r="I50" s="28"/>
      <c r="J50" s="28"/>
      <c r="K50" s="28">
        <v>4150</v>
      </c>
      <c r="L50" s="28"/>
      <c r="M50" s="28"/>
      <c r="N50" s="9">
        <f t="shared" si="8"/>
        <v>12530</v>
      </c>
    </row>
    <row r="51" spans="1:14" ht="15.75" x14ac:dyDescent="0.25">
      <c r="A51" s="71" t="s">
        <v>59</v>
      </c>
      <c r="B51" s="29">
        <v>3000</v>
      </c>
      <c r="C51" s="29"/>
      <c r="D51" s="29"/>
      <c r="E51" s="29">
        <v>2000</v>
      </c>
      <c r="F51" s="48"/>
      <c r="G51" s="29">
        <v>3678</v>
      </c>
      <c r="H51" s="50"/>
      <c r="I51" s="28">
        <v>2000</v>
      </c>
      <c r="J51" s="28">
        <v>4000</v>
      </c>
      <c r="K51" s="28">
        <v>2000</v>
      </c>
      <c r="L51" s="28">
        <v>2000</v>
      </c>
      <c r="M51" s="28">
        <v>2000</v>
      </c>
      <c r="N51" s="13">
        <f t="shared" si="8"/>
        <v>20678</v>
      </c>
    </row>
    <row r="52" spans="1:14" ht="15.75" x14ac:dyDescent="0.25">
      <c r="A52" s="76" t="s">
        <v>60</v>
      </c>
      <c r="B52" s="29">
        <v>5832.48</v>
      </c>
      <c r="C52" s="72">
        <v>10635.6</v>
      </c>
      <c r="D52" s="72">
        <v>10635</v>
      </c>
      <c r="E52" s="72">
        <v>10635</v>
      </c>
      <c r="F52" s="48">
        <v>10635.6</v>
      </c>
      <c r="G52" s="29">
        <v>10635</v>
      </c>
      <c r="H52" s="50"/>
      <c r="I52" s="28">
        <v>10635.6</v>
      </c>
      <c r="J52" s="28">
        <v>10635.6</v>
      </c>
      <c r="K52" s="28">
        <v>10635.6</v>
      </c>
      <c r="L52" s="28">
        <v>10635.2</v>
      </c>
      <c r="M52" s="28">
        <v>21271.200000000001</v>
      </c>
      <c r="N52" s="9">
        <f t="shared" si="8"/>
        <v>122821.88</v>
      </c>
    </row>
    <row r="53" spans="1:14" ht="15.75" x14ac:dyDescent="0.25">
      <c r="A53" s="77" t="s">
        <v>61</v>
      </c>
      <c r="B53" s="29"/>
      <c r="C53" s="29"/>
      <c r="D53" s="29"/>
      <c r="E53" s="29"/>
      <c r="F53" s="48"/>
      <c r="G53" s="29"/>
      <c r="H53" s="50"/>
      <c r="I53" s="28"/>
      <c r="J53" s="28"/>
      <c r="K53" s="28"/>
      <c r="L53" s="28"/>
      <c r="M53" s="28"/>
      <c r="N53" s="9">
        <f t="shared" si="8"/>
        <v>0</v>
      </c>
    </row>
    <row r="54" spans="1:14" ht="15.75" x14ac:dyDescent="0.25">
      <c r="A54" s="28" t="s">
        <v>62</v>
      </c>
      <c r="B54" s="29">
        <v>1870</v>
      </c>
      <c r="C54" s="29">
        <v>5940</v>
      </c>
      <c r="D54" s="29">
        <v>48597</v>
      </c>
      <c r="E54" s="29">
        <v>16663</v>
      </c>
      <c r="F54" s="48"/>
      <c r="G54" s="29"/>
      <c r="H54" s="50">
        <v>16133</v>
      </c>
      <c r="I54" s="28"/>
      <c r="J54" s="28">
        <v>12000</v>
      </c>
      <c r="K54" s="28"/>
      <c r="L54" s="28"/>
      <c r="M54" s="28"/>
      <c r="N54" s="9">
        <f t="shared" si="8"/>
        <v>101203</v>
      </c>
    </row>
    <row r="55" spans="1:14" ht="15.75" x14ac:dyDescent="0.25">
      <c r="A55" s="28" t="s">
        <v>63</v>
      </c>
      <c r="B55" s="29"/>
      <c r="C55" s="29">
        <v>4785</v>
      </c>
      <c r="D55" s="29"/>
      <c r="E55" s="29"/>
      <c r="F55" s="48"/>
      <c r="G55" s="29"/>
      <c r="H55" s="50"/>
      <c r="I55" s="28"/>
      <c r="J55" s="28"/>
      <c r="K55" s="28"/>
      <c r="L55" s="28"/>
      <c r="M55" s="28"/>
      <c r="N55" s="9">
        <f t="shared" si="8"/>
        <v>4785</v>
      </c>
    </row>
    <row r="56" spans="1:14" ht="15.75" x14ac:dyDescent="0.25">
      <c r="A56" s="28" t="s">
        <v>64</v>
      </c>
      <c r="B56" s="29"/>
      <c r="C56" s="29"/>
      <c r="D56" s="29"/>
      <c r="E56" s="29"/>
      <c r="F56" s="48"/>
      <c r="G56" s="29"/>
      <c r="H56" s="50">
        <v>32680</v>
      </c>
      <c r="I56" s="28"/>
      <c r="J56" s="28"/>
      <c r="K56" s="28"/>
      <c r="L56" s="28"/>
      <c r="M56" s="28"/>
      <c r="N56" s="9">
        <f t="shared" si="8"/>
        <v>32680</v>
      </c>
    </row>
    <row r="57" spans="1:14" ht="15.75" x14ac:dyDescent="0.25">
      <c r="A57" s="28" t="s">
        <v>65</v>
      </c>
      <c r="B57" s="29"/>
      <c r="C57" s="29"/>
      <c r="D57" s="29"/>
      <c r="E57" s="29"/>
      <c r="F57" s="48"/>
      <c r="G57" s="29"/>
      <c r="H57" s="50"/>
      <c r="I57" s="28"/>
      <c r="J57" s="28"/>
      <c r="K57" s="28"/>
      <c r="L57" s="28"/>
      <c r="M57" s="28">
        <v>6600</v>
      </c>
      <c r="N57" s="9">
        <f t="shared" si="8"/>
        <v>6600</v>
      </c>
    </row>
    <row r="58" spans="1:14" ht="15.75" x14ac:dyDescent="0.25">
      <c r="A58" s="28" t="s">
        <v>66</v>
      </c>
      <c r="B58" s="29"/>
      <c r="C58" s="29"/>
      <c r="D58" s="29"/>
      <c r="E58" s="29"/>
      <c r="F58" s="48"/>
      <c r="G58" s="29"/>
      <c r="H58" s="50">
        <v>2148</v>
      </c>
      <c r="I58" s="28"/>
      <c r="J58" s="28"/>
      <c r="K58" s="28"/>
      <c r="L58" s="28"/>
      <c r="M58" s="28"/>
      <c r="N58" s="9">
        <f t="shared" si="8"/>
        <v>2148</v>
      </c>
    </row>
    <row r="59" spans="1:14" ht="24.75" x14ac:dyDescent="0.25">
      <c r="A59" s="76" t="s">
        <v>67</v>
      </c>
      <c r="B59" s="29"/>
      <c r="C59" s="29"/>
      <c r="D59" s="29">
        <v>18238.75</v>
      </c>
      <c r="E59" s="29"/>
      <c r="F59" s="48">
        <v>18238.75</v>
      </c>
      <c r="G59" s="29"/>
      <c r="H59" s="50"/>
      <c r="I59" s="28"/>
      <c r="J59" s="28"/>
      <c r="K59" s="28"/>
      <c r="L59" s="28"/>
      <c r="M59" s="28"/>
      <c r="N59" s="13">
        <f t="shared" si="8"/>
        <v>36477.5</v>
      </c>
    </row>
    <row r="60" spans="1:14" ht="15.75" x14ac:dyDescent="0.25">
      <c r="A60" s="28" t="s">
        <v>68</v>
      </c>
      <c r="B60" s="29"/>
      <c r="C60" s="29"/>
      <c r="D60" s="29">
        <v>2550</v>
      </c>
      <c r="E60" s="29"/>
      <c r="F60" s="48"/>
      <c r="G60" s="29"/>
      <c r="H60" s="50"/>
      <c r="I60" s="28"/>
      <c r="J60" s="28"/>
      <c r="K60" s="28"/>
      <c r="L60" s="28"/>
      <c r="M60" s="28"/>
      <c r="N60" s="13"/>
    </row>
    <row r="61" spans="1:14" ht="15.75" x14ac:dyDescent="0.25">
      <c r="A61" s="71" t="s">
        <v>69</v>
      </c>
      <c r="B61" s="29"/>
      <c r="C61" s="29"/>
      <c r="D61" s="29"/>
      <c r="E61" s="29"/>
      <c r="F61" s="29"/>
      <c r="G61" s="29"/>
      <c r="H61" s="50"/>
      <c r="I61" s="28"/>
      <c r="J61" s="28"/>
      <c r="K61" s="28"/>
      <c r="L61" s="28"/>
      <c r="M61" s="28"/>
      <c r="N61" s="13">
        <f t="shared" si="8"/>
        <v>0</v>
      </c>
    </row>
    <row r="62" spans="1:14" ht="15.75" x14ac:dyDescent="0.25">
      <c r="A62" s="28" t="s">
        <v>70</v>
      </c>
      <c r="B62" s="29"/>
      <c r="C62" s="29"/>
      <c r="D62" s="29"/>
      <c r="E62" s="29"/>
      <c r="F62" s="29"/>
      <c r="G62" s="29"/>
      <c r="H62" s="50"/>
      <c r="I62" s="28">
        <v>15048</v>
      </c>
      <c r="J62" s="28"/>
      <c r="K62" s="28"/>
      <c r="L62" s="28"/>
      <c r="M62" s="28"/>
      <c r="N62" s="13">
        <f t="shared" si="8"/>
        <v>15048</v>
      </c>
    </row>
    <row r="63" spans="1:14" ht="15.75" x14ac:dyDescent="0.25">
      <c r="A63" s="28" t="s">
        <v>71</v>
      </c>
      <c r="B63" s="29"/>
      <c r="C63" s="29"/>
      <c r="D63" s="29"/>
      <c r="E63" s="29"/>
      <c r="F63" s="29"/>
      <c r="G63" s="29"/>
      <c r="H63" s="50"/>
      <c r="I63" s="28"/>
      <c r="J63" s="28"/>
      <c r="K63" s="28"/>
      <c r="L63" s="28"/>
      <c r="M63" s="28">
        <v>45567</v>
      </c>
      <c r="N63" s="13">
        <f t="shared" si="8"/>
        <v>45567</v>
      </c>
    </row>
    <row r="64" spans="1:14" ht="15.75" x14ac:dyDescent="0.25">
      <c r="A64" s="28" t="s">
        <v>72</v>
      </c>
      <c r="B64" s="29"/>
      <c r="C64" s="29"/>
      <c r="D64" s="29"/>
      <c r="E64" s="29"/>
      <c r="F64" s="29"/>
      <c r="G64" s="29"/>
      <c r="H64" s="50"/>
      <c r="I64" s="28">
        <v>1400</v>
      </c>
      <c r="J64" s="28"/>
      <c r="K64" s="28"/>
      <c r="L64" s="28"/>
      <c r="M64" s="28"/>
      <c r="N64" s="13">
        <f t="shared" si="8"/>
        <v>1400</v>
      </c>
    </row>
    <row r="65" spans="1:14" ht="15.75" x14ac:dyDescent="0.25">
      <c r="A65" s="28"/>
      <c r="B65" s="29"/>
      <c r="C65" s="29"/>
      <c r="D65" s="29"/>
      <c r="E65" s="29"/>
      <c r="F65" s="29"/>
      <c r="G65" s="29"/>
      <c r="H65" s="50"/>
      <c r="I65" s="28"/>
      <c r="J65" s="28"/>
      <c r="K65" s="28"/>
      <c r="L65" s="28"/>
      <c r="M65" s="28"/>
      <c r="N65" s="13"/>
    </row>
    <row r="66" spans="1:14" ht="15.75" x14ac:dyDescent="0.25">
      <c r="A66" s="71" t="s">
        <v>73</v>
      </c>
      <c r="B66" s="29"/>
      <c r="C66" s="29"/>
      <c r="D66" s="29"/>
      <c r="E66" s="29"/>
      <c r="F66" s="29"/>
      <c r="G66" s="29"/>
      <c r="H66" s="50"/>
      <c r="I66" s="28"/>
      <c r="J66" s="28"/>
      <c r="K66" s="28"/>
      <c r="L66" s="28"/>
      <c r="M66" s="28"/>
      <c r="N66" s="13">
        <f t="shared" ref="N66:N92" si="9">SUM(B66+C66+D66+E66+F66+G66+H66+I66+J66+K66+L66+M66)</f>
        <v>0</v>
      </c>
    </row>
    <row r="67" spans="1:14" ht="15.75" x14ac:dyDescent="0.25">
      <c r="A67" s="28" t="s">
        <v>74</v>
      </c>
      <c r="B67" s="29">
        <v>48289.07</v>
      </c>
      <c r="C67" s="29">
        <v>116587.05</v>
      </c>
      <c r="D67" s="29">
        <v>105412.59</v>
      </c>
      <c r="E67" s="29">
        <v>116251.52</v>
      </c>
      <c r="F67" s="48">
        <v>143429.34</v>
      </c>
      <c r="G67" s="29">
        <v>133005.87</v>
      </c>
      <c r="H67" s="50">
        <v>177433.67</v>
      </c>
      <c r="I67" s="28">
        <v>101171.62</v>
      </c>
      <c r="J67" s="28">
        <v>133473.49</v>
      </c>
      <c r="K67" s="28">
        <v>92272.02</v>
      </c>
      <c r="L67" s="28">
        <v>139428.65</v>
      </c>
      <c r="M67" s="28">
        <v>188877.69</v>
      </c>
      <c r="N67" s="9">
        <f>SUM(B67:M67)</f>
        <v>1495632.5799999998</v>
      </c>
    </row>
    <row r="68" spans="1:14" ht="15.75" x14ac:dyDescent="0.25">
      <c r="A68" s="71" t="s">
        <v>75</v>
      </c>
      <c r="B68" s="29"/>
      <c r="C68" s="29"/>
      <c r="D68" s="29"/>
      <c r="E68" s="29"/>
      <c r="F68" s="48"/>
      <c r="G68" s="29"/>
      <c r="H68" s="50"/>
      <c r="I68" s="28"/>
      <c r="J68" s="28"/>
      <c r="K68" s="28"/>
      <c r="L68" s="28"/>
      <c r="M68" s="28"/>
      <c r="N68" s="9">
        <f t="shared" si="9"/>
        <v>0</v>
      </c>
    </row>
    <row r="69" spans="1:14" ht="15.75" x14ac:dyDescent="0.25">
      <c r="A69" s="28" t="s">
        <v>76</v>
      </c>
      <c r="B69" s="72">
        <v>18199</v>
      </c>
      <c r="C69" s="29">
        <v>18407</v>
      </c>
      <c r="D69" s="29">
        <v>14964</v>
      </c>
      <c r="E69" s="29">
        <v>17227</v>
      </c>
      <c r="F69" s="48">
        <v>16525.97</v>
      </c>
      <c r="G69" s="29">
        <v>24200</v>
      </c>
      <c r="H69" s="50">
        <v>19537</v>
      </c>
      <c r="I69" s="28">
        <v>20507</v>
      </c>
      <c r="J69" s="28">
        <v>20429</v>
      </c>
      <c r="K69" s="28">
        <v>17902</v>
      </c>
      <c r="L69" s="28">
        <v>16680</v>
      </c>
      <c r="M69" s="28">
        <v>30945</v>
      </c>
      <c r="N69" s="9">
        <f t="shared" si="9"/>
        <v>235522.97</v>
      </c>
    </row>
    <row r="70" spans="1:14" ht="15.75" x14ac:dyDescent="0.25">
      <c r="A70" s="28" t="s">
        <v>77</v>
      </c>
      <c r="B70" s="29">
        <v>1665.41</v>
      </c>
      <c r="C70" s="29">
        <v>1675.07</v>
      </c>
      <c r="D70" s="29"/>
      <c r="E70" s="29"/>
      <c r="F70" s="48"/>
      <c r="G70" s="29"/>
      <c r="H70" s="50">
        <v>30</v>
      </c>
      <c r="I70" s="28">
        <v>315.48</v>
      </c>
      <c r="J70" s="28">
        <v>250</v>
      </c>
      <c r="K70" s="28">
        <v>280</v>
      </c>
      <c r="L70" s="28">
        <v>245</v>
      </c>
      <c r="M70" s="28">
        <v>400</v>
      </c>
      <c r="N70" s="9">
        <f t="shared" si="9"/>
        <v>4860.96</v>
      </c>
    </row>
    <row r="71" spans="1:14" ht="15.75" x14ac:dyDescent="0.25">
      <c r="A71" s="28" t="s">
        <v>78</v>
      </c>
      <c r="B71" s="29">
        <v>27706.92</v>
      </c>
      <c r="C71" s="29">
        <v>27917.88</v>
      </c>
      <c r="D71" s="29">
        <v>23064.91</v>
      </c>
      <c r="E71" s="29">
        <v>26502.66</v>
      </c>
      <c r="F71" s="48">
        <v>25349.46</v>
      </c>
      <c r="G71" s="29">
        <v>37112.050000000003</v>
      </c>
      <c r="H71" s="50">
        <v>30100</v>
      </c>
      <c r="I71" s="28">
        <v>31548</v>
      </c>
      <c r="J71" s="28">
        <v>31704</v>
      </c>
      <c r="K71" s="28">
        <v>27542</v>
      </c>
      <c r="L71" s="28">
        <v>24438</v>
      </c>
      <c r="M71" s="28">
        <v>48615</v>
      </c>
      <c r="N71" s="9">
        <f t="shared" si="9"/>
        <v>361600.88</v>
      </c>
    </row>
    <row r="72" spans="1:14" ht="15.75" x14ac:dyDescent="0.25">
      <c r="A72" s="28" t="s">
        <v>79</v>
      </c>
      <c r="B72" s="29"/>
      <c r="C72" s="29">
        <v>50000</v>
      </c>
      <c r="D72" s="29">
        <v>58000</v>
      </c>
      <c r="E72" s="29">
        <v>8352</v>
      </c>
      <c r="F72" s="48"/>
      <c r="G72" s="29"/>
      <c r="H72" s="50">
        <v>30000</v>
      </c>
      <c r="I72" s="28">
        <v>10000</v>
      </c>
      <c r="J72" s="28">
        <v>10000</v>
      </c>
      <c r="K72" s="28">
        <v>10000</v>
      </c>
      <c r="L72" s="28"/>
      <c r="M72" s="28">
        <v>50000</v>
      </c>
      <c r="N72" s="9">
        <f t="shared" si="9"/>
        <v>226352</v>
      </c>
    </row>
    <row r="73" spans="1:14" ht="15.75" x14ac:dyDescent="0.25">
      <c r="A73" s="28" t="s">
        <v>80</v>
      </c>
      <c r="B73" s="29"/>
      <c r="C73" s="29"/>
      <c r="D73" s="29"/>
      <c r="E73" s="29"/>
      <c r="F73" s="48"/>
      <c r="G73" s="29">
        <v>41.69</v>
      </c>
      <c r="H73" s="50"/>
      <c r="I73" s="28"/>
      <c r="J73" s="28"/>
      <c r="K73" s="28"/>
      <c r="L73" s="28"/>
      <c r="M73" s="28"/>
      <c r="N73" s="9">
        <f t="shared" si="9"/>
        <v>41.69</v>
      </c>
    </row>
    <row r="74" spans="1:14" ht="15.75" x14ac:dyDescent="0.25">
      <c r="A74" s="71" t="s">
        <v>81</v>
      </c>
      <c r="B74" s="29"/>
      <c r="C74" s="29"/>
      <c r="D74" s="29"/>
      <c r="E74" s="29"/>
      <c r="F74" s="48"/>
      <c r="G74" s="29"/>
      <c r="H74" s="50"/>
      <c r="I74" s="28"/>
      <c r="J74" s="28"/>
      <c r="K74" s="28"/>
      <c r="L74" s="28"/>
      <c r="M74" s="28"/>
      <c r="N74" s="9">
        <f t="shared" si="9"/>
        <v>0</v>
      </c>
    </row>
    <row r="75" spans="1:14" ht="15.75" x14ac:dyDescent="0.25">
      <c r="A75" s="28" t="s">
        <v>82</v>
      </c>
      <c r="B75" s="29">
        <v>13866</v>
      </c>
      <c r="C75" s="29">
        <v>29705.34</v>
      </c>
      <c r="D75" s="29">
        <v>4977.5</v>
      </c>
      <c r="E75" s="29"/>
      <c r="F75" s="48"/>
      <c r="G75" s="29"/>
      <c r="H75" s="50"/>
      <c r="I75" s="28"/>
      <c r="J75" s="28"/>
      <c r="K75" s="28"/>
      <c r="L75" s="28"/>
      <c r="M75" s="28"/>
      <c r="N75" s="9">
        <v>48548.84</v>
      </c>
    </row>
    <row r="76" spans="1:14" ht="15.75" x14ac:dyDescent="0.25">
      <c r="A76" s="28" t="s">
        <v>83</v>
      </c>
      <c r="B76" s="29"/>
      <c r="C76" s="29">
        <v>42000</v>
      </c>
      <c r="D76" s="29">
        <v>15000</v>
      </c>
      <c r="E76" s="29">
        <v>31000</v>
      </c>
      <c r="F76" s="48">
        <v>78000</v>
      </c>
      <c r="G76" s="29">
        <v>66000</v>
      </c>
      <c r="H76" s="50">
        <v>30000</v>
      </c>
      <c r="I76" s="28"/>
      <c r="J76" s="28"/>
      <c r="K76" s="28"/>
      <c r="L76" s="28"/>
      <c r="M76" s="28"/>
      <c r="N76" s="9">
        <f t="shared" si="9"/>
        <v>262000</v>
      </c>
    </row>
    <row r="77" spans="1:14" ht="15.75" x14ac:dyDescent="0.25">
      <c r="A77" s="28" t="s">
        <v>84</v>
      </c>
      <c r="B77" s="29"/>
      <c r="C77" s="29"/>
      <c r="D77" s="29"/>
      <c r="E77" s="29"/>
      <c r="F77" s="29"/>
      <c r="G77" s="29">
        <v>12000</v>
      </c>
      <c r="H77" s="50">
        <v>10000</v>
      </c>
      <c r="I77" s="28">
        <v>20000</v>
      </c>
      <c r="J77" s="28">
        <v>40000</v>
      </c>
      <c r="K77" s="28">
        <v>5000</v>
      </c>
      <c r="L77" s="28"/>
      <c r="M77" s="28"/>
      <c r="N77" s="13">
        <f>SUM(G77:K77)</f>
        <v>87000</v>
      </c>
    </row>
    <row r="78" spans="1:14" ht="15.75" x14ac:dyDescent="0.25">
      <c r="A78" s="28" t="s">
        <v>85</v>
      </c>
      <c r="B78" s="29"/>
      <c r="C78" s="29"/>
      <c r="D78" s="29"/>
      <c r="E78" s="29"/>
      <c r="F78" s="29"/>
      <c r="G78" s="29">
        <v>2871</v>
      </c>
      <c r="H78" s="50"/>
      <c r="I78" s="28"/>
      <c r="J78" s="28"/>
      <c r="K78" s="28"/>
      <c r="L78" s="28"/>
      <c r="M78" s="28"/>
      <c r="N78" s="13">
        <f t="shared" si="9"/>
        <v>2871</v>
      </c>
    </row>
    <row r="79" spans="1:14" ht="15.75" x14ac:dyDescent="0.25">
      <c r="A79" s="28" t="s">
        <v>86</v>
      </c>
      <c r="B79" s="29"/>
      <c r="C79" s="29"/>
      <c r="D79" s="29"/>
      <c r="E79" s="29"/>
      <c r="F79" s="29"/>
      <c r="G79" s="29"/>
      <c r="H79" s="50">
        <v>12000</v>
      </c>
      <c r="I79" s="28"/>
      <c r="J79" s="28"/>
      <c r="K79" s="28"/>
      <c r="L79" s="28"/>
      <c r="M79" s="28"/>
      <c r="N79" s="13">
        <f t="shared" si="9"/>
        <v>12000</v>
      </c>
    </row>
    <row r="80" spans="1:14" ht="15.75" x14ac:dyDescent="0.25">
      <c r="A80" s="28" t="s">
        <v>87</v>
      </c>
      <c r="B80" s="29"/>
      <c r="C80" s="29"/>
      <c r="D80" s="29"/>
      <c r="E80" s="29"/>
      <c r="F80" s="29"/>
      <c r="G80" s="29"/>
      <c r="H80" s="50">
        <v>24963.1</v>
      </c>
      <c r="I80" s="28"/>
      <c r="J80" s="28"/>
      <c r="K80" s="28"/>
      <c r="L80" s="28"/>
      <c r="M80" s="28"/>
      <c r="N80" s="13">
        <f t="shared" si="9"/>
        <v>24963.1</v>
      </c>
    </row>
    <row r="81" spans="1:14" ht="15.75" x14ac:dyDescent="0.25">
      <c r="A81" s="28" t="s">
        <v>88</v>
      </c>
      <c r="B81" s="29"/>
      <c r="C81" s="29"/>
      <c r="D81" s="29"/>
      <c r="E81" s="29">
        <v>13000</v>
      </c>
      <c r="F81" s="48">
        <v>22100</v>
      </c>
      <c r="G81" s="29"/>
      <c r="H81" s="50">
        <v>12000</v>
      </c>
      <c r="I81" s="28">
        <v>12000</v>
      </c>
      <c r="J81" s="28"/>
      <c r="K81" s="28">
        <v>7000</v>
      </c>
      <c r="L81" s="28"/>
      <c r="M81" s="28"/>
      <c r="N81" s="13">
        <f>SUM(E81:K81)</f>
        <v>66100</v>
      </c>
    </row>
    <row r="82" spans="1:14" ht="15.75" x14ac:dyDescent="0.25">
      <c r="A82" s="28" t="s">
        <v>89</v>
      </c>
      <c r="B82" s="29"/>
      <c r="C82" s="29"/>
      <c r="D82" s="29">
        <v>23800</v>
      </c>
      <c r="E82" s="29"/>
      <c r="F82" s="48"/>
      <c r="G82" s="29"/>
      <c r="H82" s="50"/>
      <c r="I82" s="28"/>
      <c r="J82" s="28"/>
      <c r="K82" s="28"/>
      <c r="L82" s="28"/>
      <c r="M82" s="28"/>
      <c r="N82" s="13">
        <f t="shared" si="9"/>
        <v>23800</v>
      </c>
    </row>
    <row r="83" spans="1:14" ht="15.75" x14ac:dyDescent="0.25">
      <c r="A83" s="78" t="s">
        <v>90</v>
      </c>
      <c r="B83" s="29"/>
      <c r="C83" s="29"/>
      <c r="D83" s="29"/>
      <c r="E83" s="29"/>
      <c r="F83" s="48"/>
      <c r="G83" s="29"/>
      <c r="H83" s="50"/>
      <c r="I83" s="28"/>
      <c r="J83" s="28"/>
      <c r="K83" s="28">
        <v>16000</v>
      </c>
      <c r="L83" s="28"/>
      <c r="M83" s="28"/>
      <c r="N83" s="9">
        <f t="shared" si="9"/>
        <v>16000</v>
      </c>
    </row>
    <row r="84" spans="1:14" ht="15.75" x14ac:dyDescent="0.25">
      <c r="A84" s="20"/>
      <c r="B84" s="29"/>
      <c r="C84" s="29"/>
      <c r="D84" s="29"/>
      <c r="E84" s="29"/>
      <c r="F84" s="48"/>
      <c r="G84" s="29"/>
      <c r="H84" s="50"/>
      <c r="I84" s="28"/>
      <c r="J84" s="28"/>
      <c r="K84" s="28"/>
      <c r="L84" s="28"/>
      <c r="M84" s="28"/>
      <c r="N84" s="9">
        <f t="shared" si="9"/>
        <v>0</v>
      </c>
    </row>
    <row r="85" spans="1:14" ht="15.75" x14ac:dyDescent="0.25">
      <c r="A85" s="71" t="s">
        <v>91</v>
      </c>
      <c r="B85" s="29"/>
      <c r="C85" s="29"/>
      <c r="D85" s="29"/>
      <c r="E85" s="29"/>
      <c r="F85" s="48"/>
      <c r="G85" s="29"/>
      <c r="H85" s="50"/>
      <c r="I85" s="28"/>
      <c r="J85" s="28"/>
      <c r="K85" s="28"/>
      <c r="L85" s="28"/>
      <c r="M85" s="28"/>
      <c r="N85" s="9">
        <f t="shared" si="9"/>
        <v>0</v>
      </c>
    </row>
    <row r="86" spans="1:14" ht="15.75" x14ac:dyDescent="0.25">
      <c r="A86" s="28" t="s">
        <v>92</v>
      </c>
      <c r="B86" s="29">
        <v>3000</v>
      </c>
      <c r="C86" s="29">
        <v>5025.38</v>
      </c>
      <c r="D86" s="29">
        <v>23740.65</v>
      </c>
      <c r="E86" s="29">
        <v>31000</v>
      </c>
      <c r="F86" s="48"/>
      <c r="G86" s="29">
        <v>30000</v>
      </c>
      <c r="H86" s="50">
        <v>15000</v>
      </c>
      <c r="I86" s="28">
        <v>18000</v>
      </c>
      <c r="J86" s="28">
        <v>15000</v>
      </c>
      <c r="K86" s="28">
        <v>15000</v>
      </c>
      <c r="L86" s="28">
        <v>15000</v>
      </c>
      <c r="M86" s="28">
        <v>32000</v>
      </c>
      <c r="N86" s="13">
        <f>SUM(B86:M86)</f>
        <v>202766.03</v>
      </c>
    </row>
    <row r="87" spans="1:14" ht="15.75" x14ac:dyDescent="0.25">
      <c r="A87" s="28" t="s">
        <v>93</v>
      </c>
      <c r="B87" s="29"/>
      <c r="C87" s="29"/>
      <c r="D87" s="29"/>
      <c r="E87" s="29"/>
      <c r="F87" s="48">
        <v>4500</v>
      </c>
      <c r="G87" s="29"/>
      <c r="H87" s="50"/>
      <c r="I87" s="28">
        <v>3600</v>
      </c>
      <c r="J87" s="28"/>
      <c r="K87" s="28"/>
      <c r="L87" s="28"/>
      <c r="M87" s="28"/>
      <c r="N87" s="13">
        <f t="shared" si="9"/>
        <v>8100</v>
      </c>
    </row>
    <row r="88" spans="1:14" ht="15.75" x14ac:dyDescent="0.25">
      <c r="A88" s="77" t="s">
        <v>94</v>
      </c>
      <c r="B88" s="29"/>
      <c r="C88" s="29"/>
      <c r="D88" s="29"/>
      <c r="E88" s="29"/>
      <c r="F88" s="29"/>
      <c r="G88" s="29">
        <v>4000</v>
      </c>
      <c r="H88" s="50"/>
      <c r="I88" s="28"/>
      <c r="J88" s="28"/>
      <c r="K88" s="28"/>
      <c r="L88" s="28"/>
      <c r="M88" s="28"/>
      <c r="N88" s="13">
        <f t="shared" si="9"/>
        <v>4000</v>
      </c>
    </row>
    <row r="89" spans="1:14" ht="15.75" x14ac:dyDescent="0.25">
      <c r="A89" s="20"/>
      <c r="B89" s="29"/>
      <c r="C89" s="29"/>
      <c r="D89" s="29"/>
      <c r="E89" s="29"/>
      <c r="F89" s="29"/>
      <c r="G89" s="29"/>
      <c r="H89" s="50"/>
      <c r="I89" s="28"/>
      <c r="J89" s="28"/>
      <c r="K89" s="28"/>
      <c r="L89" s="28"/>
      <c r="M89" s="28"/>
      <c r="N89" s="13">
        <f t="shared" si="9"/>
        <v>0</v>
      </c>
    </row>
    <row r="90" spans="1:14" ht="15.75" x14ac:dyDescent="0.25">
      <c r="A90" s="71" t="s">
        <v>95</v>
      </c>
      <c r="B90" s="29">
        <v>12552.34</v>
      </c>
      <c r="C90" s="29">
        <v>13562.84</v>
      </c>
      <c r="D90" s="29">
        <v>13654.71</v>
      </c>
      <c r="E90" s="29">
        <v>11873.65</v>
      </c>
      <c r="F90" s="29">
        <v>138343.85999999999</v>
      </c>
      <c r="G90" s="29">
        <v>15821.18</v>
      </c>
      <c r="H90" s="50">
        <v>11966.47</v>
      </c>
      <c r="I90" s="28">
        <v>13560.25</v>
      </c>
      <c r="J90" s="28">
        <v>13036.11</v>
      </c>
      <c r="K90" s="28">
        <v>11047.91</v>
      </c>
      <c r="L90" s="28">
        <v>12566.27</v>
      </c>
      <c r="M90" s="28">
        <v>13322.5</v>
      </c>
      <c r="N90" s="13">
        <f t="shared" si="9"/>
        <v>281308.08999999997</v>
      </c>
    </row>
    <row r="91" spans="1:14" ht="15.75" x14ac:dyDescent="0.25">
      <c r="A91" s="71" t="s">
        <v>96</v>
      </c>
      <c r="B91" s="29">
        <v>30000</v>
      </c>
      <c r="C91" s="29">
        <v>40000</v>
      </c>
      <c r="D91" s="29">
        <v>35000</v>
      </c>
      <c r="E91" s="29">
        <v>25000</v>
      </c>
      <c r="F91" s="48">
        <v>10000</v>
      </c>
      <c r="G91" s="29">
        <v>30000</v>
      </c>
      <c r="H91" s="50">
        <v>10000</v>
      </c>
      <c r="I91" s="28">
        <v>15000</v>
      </c>
      <c r="J91" s="28">
        <v>10000</v>
      </c>
      <c r="K91" s="28">
        <v>47000</v>
      </c>
      <c r="L91" s="28">
        <v>80000</v>
      </c>
      <c r="M91" s="28"/>
      <c r="N91" s="9">
        <v>332000</v>
      </c>
    </row>
    <row r="92" spans="1:14" ht="15.75" x14ac:dyDescent="0.25">
      <c r="A92" s="79"/>
      <c r="B92" s="80">
        <f t="shared" ref="B92:M92" si="10">SUM(B39:B91)</f>
        <v>910275.71</v>
      </c>
      <c r="C92" s="81">
        <f t="shared" si="10"/>
        <v>1172671.71</v>
      </c>
      <c r="D92" s="81">
        <f t="shared" si="10"/>
        <v>1646499.7799999998</v>
      </c>
      <c r="E92" s="81">
        <f t="shared" si="10"/>
        <v>892406.39</v>
      </c>
      <c r="F92" s="82">
        <f t="shared" si="10"/>
        <v>1102329.6099999999</v>
      </c>
      <c r="G92" s="81">
        <f t="shared" si="10"/>
        <v>1014625.69</v>
      </c>
      <c r="H92" s="83">
        <f t="shared" si="10"/>
        <v>994193.73</v>
      </c>
      <c r="I92" s="84">
        <f t="shared" si="10"/>
        <v>983325.95</v>
      </c>
      <c r="J92" s="84">
        <f t="shared" si="10"/>
        <v>1075643.6399999999</v>
      </c>
      <c r="K92" s="84">
        <f t="shared" si="10"/>
        <v>805257.75000000012</v>
      </c>
      <c r="L92" s="85">
        <f t="shared" si="10"/>
        <v>954781.17999999993</v>
      </c>
      <c r="M92" s="86">
        <f t="shared" si="10"/>
        <v>1316035.0699999998</v>
      </c>
      <c r="N92" s="15">
        <f t="shared" si="9"/>
        <v>12868046.209999999</v>
      </c>
    </row>
    <row r="93" spans="1:14" ht="16.5" thickBot="1" x14ac:dyDescent="0.3">
      <c r="A93" s="87" t="s">
        <v>97</v>
      </c>
      <c r="B93" s="88">
        <f>SUM(B4+B36-B92)</f>
        <v>987257.97</v>
      </c>
      <c r="C93" s="89">
        <f t="shared" ref="C93:K93" si="11">SUM(B93+C36-C92)</f>
        <v>839878.4299999997</v>
      </c>
      <c r="D93" s="89">
        <f t="shared" si="11"/>
        <v>150255.12999999989</v>
      </c>
      <c r="E93" s="89">
        <f t="shared" si="11"/>
        <v>121242.75999999989</v>
      </c>
      <c r="F93" s="89">
        <f t="shared" si="11"/>
        <v>95439.600000000093</v>
      </c>
      <c r="G93" s="89">
        <f t="shared" si="11"/>
        <v>92098.629999999888</v>
      </c>
      <c r="H93" s="88">
        <f t="shared" si="11"/>
        <v>9176.3799999997718</v>
      </c>
      <c r="I93" s="89">
        <f t="shared" si="11"/>
        <v>69118.449999999721</v>
      </c>
      <c r="J93" s="89">
        <f t="shared" si="11"/>
        <v>20469.760000000009</v>
      </c>
      <c r="K93" s="90">
        <f t="shared" si="11"/>
        <v>81657.439999999944</v>
      </c>
      <c r="L93" s="89">
        <v>117875.34</v>
      </c>
      <c r="M93" s="88">
        <f>SUM(L93+M36-M92)</f>
        <v>26646.15000000014</v>
      </c>
      <c r="N93" s="16">
        <v>26646.15</v>
      </c>
    </row>
    <row r="94" spans="1:14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4" x14ac:dyDescent="0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4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1:13" x14ac:dyDescent="0.25">
      <c r="A98" s="91" t="s">
        <v>99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x14ac:dyDescent="0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x14ac:dyDescent="0.25">
      <c r="A100" s="91" t="s">
        <v>100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x14ac:dyDescent="0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x14ac:dyDescent="0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x14ac:dyDescent="0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x14ac:dyDescent="0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x14ac:dyDescent="0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x14ac:dyDescent="0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2017-06-07T04:12:11Z</dcterms:modified>
</cp:coreProperties>
</file>